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DieseArbeitsmappe" defaultThemeVersion="164011"/>
  <mc:AlternateContent xmlns:mc="http://schemas.openxmlformats.org/markup-compatibility/2006">
    <mc:Choice Requires="x15">
      <x15ac:absPath xmlns:x15ac="http://schemas.microsoft.com/office/spreadsheetml/2010/11/ac" url="https://dms-e-fhb.land.hb-netz.de:443/vis/FE0E3D1D-9DC5-4931-BF6C-9E01216047A4/webdav/4289272/"/>
    </mc:Choice>
  </mc:AlternateContent>
  <workbookProtection workbookAlgorithmName="SHA-512" workbookHashValue="xWNThJyHFN6sjHJW9g+eRbUgfX6T3BT1tOK528lAVMmmMLDqTTz0sC+peKIsfKT9tNgWLDZrNeg+IByYJfz4iQ==" workbookSaltValue="T0gZ77dKCyzEXedcxJNW1A==" workbookSpinCount="100000" lockStructure="1"/>
  <bookViews>
    <workbookView xWindow="0" yWindow="0" windowWidth="28800" windowHeight="10080"/>
  </bookViews>
  <sheets>
    <sheet name="1 Technische Hinweise" sheetId="1" r:id="rId1"/>
    <sheet name="2 Infrastrukturinvestitionen" sheetId="2" r:id="rId2"/>
    <sheet name="3 Eindämmung des Klimawandels" sheetId="3" r:id="rId3"/>
    <sheet name="FAQ-Eindämmung des Klimawandels" sheetId="4" r:id="rId4"/>
    <sheet name="4.1 Klimaresilienz HB" sheetId="7" r:id="rId5"/>
    <sheet name="4.2 Klimaresilienz BHV" sheetId="8" r:id="rId6"/>
    <sheet name="4 Klimaresilienz - gesamt" sheetId="6" state="hidden" r:id="rId7"/>
  </sheets>
  <definedNames>
    <definedName name="_xlnm.Print_Area" localSheetId="0">'1 Technische Hinweise'!$A$1:$K$36</definedName>
    <definedName name="_xlnm.Print_Area" localSheetId="1">'2 Infrastrukturinvestitionen'!$A$1:$L$33</definedName>
    <definedName name="_xlnm.Print_Area" localSheetId="2">'3 Eindämmung des Klimawandels'!$A$1:$AA$141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34" i="3" l="1"/>
  <c r="C41" i="3"/>
  <c r="C31" i="2" l="1"/>
  <c r="D38" i="8" l="1"/>
  <c r="F114" i="8" s="1"/>
  <c r="E38" i="8"/>
  <c r="F38" i="8"/>
  <c r="G38" i="8"/>
  <c r="E117" i="8" s="1"/>
  <c r="D90" i="8"/>
  <c r="E114" i="8" s="1"/>
  <c r="F90" i="8"/>
  <c r="H90" i="8"/>
  <c r="G116" i="8" s="1"/>
  <c r="J90" i="8"/>
  <c r="E115" i="8"/>
  <c r="F160" i="8" s="1"/>
  <c r="F115" i="8"/>
  <c r="G115" i="8"/>
  <c r="E116" i="8"/>
  <c r="F116" i="8"/>
  <c r="G117" i="8"/>
  <c r="E118" i="8"/>
  <c r="F118" i="8"/>
  <c r="G118" i="8"/>
  <c r="E119" i="8"/>
  <c r="F119" i="8"/>
  <c r="G119" i="8"/>
  <c r="F120" i="8"/>
  <c r="G120" i="8"/>
  <c r="E121" i="8"/>
  <c r="F121" i="8"/>
  <c r="G121" i="8"/>
  <c r="E122" i="8"/>
  <c r="F122" i="8"/>
  <c r="E123" i="8"/>
  <c r="F123" i="8"/>
  <c r="G123" i="8"/>
  <c r="E124" i="8"/>
  <c r="F124" i="8"/>
  <c r="G124" i="8"/>
  <c r="E125" i="8"/>
  <c r="G125" i="8"/>
  <c r="D166" i="8"/>
  <c r="F166" i="8"/>
  <c r="H166" i="8"/>
  <c r="J166" i="8"/>
  <c r="D38" i="7"/>
  <c r="E38" i="7"/>
  <c r="G112" i="7" s="1"/>
  <c r="F38" i="7"/>
  <c r="E113" i="7" s="1"/>
  <c r="G38" i="7"/>
  <c r="E118" i="7" s="1"/>
  <c r="D89" i="7"/>
  <c r="E111" i="7" s="1"/>
  <c r="F89" i="7"/>
  <c r="H89" i="7"/>
  <c r="J89" i="7"/>
  <c r="E112" i="7"/>
  <c r="F112" i="7"/>
  <c r="F113" i="7"/>
  <c r="G113" i="7"/>
  <c r="G114" i="7"/>
  <c r="E116" i="7"/>
  <c r="G116" i="7"/>
  <c r="E117" i="7"/>
  <c r="F117" i="7"/>
  <c r="G117" i="7"/>
  <c r="E120" i="7"/>
  <c r="F120" i="7"/>
  <c r="F121" i="7"/>
  <c r="G121" i="7"/>
  <c r="G122" i="7"/>
  <c r="D161" i="7"/>
  <c r="F161" i="7"/>
  <c r="H161" i="7"/>
  <c r="J161" i="7"/>
  <c r="D40" i="6"/>
  <c r="E40" i="6"/>
  <c r="F40" i="6"/>
  <c r="G40" i="6"/>
  <c r="E134" i="6" s="1"/>
  <c r="D47" i="6"/>
  <c r="E47" i="6"/>
  <c r="F47" i="6"/>
  <c r="E152" i="6" s="1"/>
  <c r="G47" i="6"/>
  <c r="F157" i="6" s="1"/>
  <c r="D97" i="6"/>
  <c r="E139" i="6" s="1"/>
  <c r="F97" i="6"/>
  <c r="H97" i="6"/>
  <c r="J97" i="6"/>
  <c r="D110" i="6"/>
  <c r="G150" i="6" s="1"/>
  <c r="F110" i="6"/>
  <c r="E151" i="6" s="1"/>
  <c r="H110" i="6"/>
  <c r="J110" i="6"/>
  <c r="E132" i="6"/>
  <c r="F132" i="6"/>
  <c r="G132" i="6"/>
  <c r="E133" i="6"/>
  <c r="H191" i="6" s="1"/>
  <c r="F133" i="6"/>
  <c r="G133" i="6"/>
  <c r="G134" i="6"/>
  <c r="E136" i="6"/>
  <c r="F136" i="6"/>
  <c r="G136" i="6"/>
  <c r="E137" i="6"/>
  <c r="F137" i="6"/>
  <c r="G137" i="6"/>
  <c r="E138" i="6"/>
  <c r="G138" i="6"/>
  <c r="E140" i="6"/>
  <c r="F140" i="6"/>
  <c r="G140" i="6"/>
  <c r="E141" i="6"/>
  <c r="F141" i="6"/>
  <c r="G141" i="6"/>
  <c r="G142" i="6"/>
  <c r="F152" i="6"/>
  <c r="G152" i="6"/>
  <c r="G153" i="6"/>
  <c r="E156" i="6"/>
  <c r="F156" i="6"/>
  <c r="G156" i="6"/>
  <c r="E157" i="6"/>
  <c r="F160" i="6"/>
  <c r="G160" i="6"/>
  <c r="G161" i="6"/>
  <c r="F191" i="6"/>
  <c r="D197" i="6"/>
  <c r="F197" i="6"/>
  <c r="H197" i="6"/>
  <c r="J197" i="6"/>
  <c r="D210" i="6"/>
  <c r="F210" i="6"/>
  <c r="H210" i="6"/>
  <c r="J210" i="6"/>
  <c r="F115" i="7" l="1"/>
  <c r="G159" i="6"/>
  <c r="E155" i="6"/>
  <c r="G151" i="6"/>
  <c r="F155" i="6"/>
  <c r="F159" i="6"/>
  <c r="E159" i="6"/>
  <c r="F151" i="6"/>
  <c r="G155" i="6"/>
  <c r="G158" i="6"/>
  <c r="F158" i="6"/>
  <c r="F154" i="6"/>
  <c r="F150" i="6"/>
  <c r="G154" i="6"/>
  <c r="E158" i="6"/>
  <c r="E154" i="6"/>
  <c r="E150" i="6"/>
  <c r="F131" i="6"/>
  <c r="H155" i="7"/>
  <c r="F161" i="6"/>
  <c r="F153" i="6"/>
  <c r="F138" i="6"/>
  <c r="G135" i="6"/>
  <c r="F122" i="7"/>
  <c r="G119" i="7"/>
  <c r="F114" i="7"/>
  <c r="G111" i="7"/>
  <c r="E115" i="7"/>
  <c r="E161" i="6"/>
  <c r="E153" i="6"/>
  <c r="J204" i="6" s="1"/>
  <c r="F135" i="6"/>
  <c r="E122" i="7"/>
  <c r="F119" i="7"/>
  <c r="E114" i="7"/>
  <c r="J155" i="7" s="1"/>
  <c r="F111" i="7"/>
  <c r="E131" i="6"/>
  <c r="E135" i="6"/>
  <c r="E119" i="7"/>
  <c r="F116" i="7"/>
  <c r="F155" i="7" s="1"/>
  <c r="G157" i="6"/>
  <c r="G118" i="7"/>
  <c r="E160" i="6"/>
  <c r="H204" i="6" s="1"/>
  <c r="F142" i="6"/>
  <c r="G139" i="6"/>
  <c r="F134" i="6"/>
  <c r="G131" i="6"/>
  <c r="E121" i="7"/>
  <c r="F118" i="7"/>
  <c r="G115" i="7"/>
  <c r="F125" i="8"/>
  <c r="G122" i="8"/>
  <c r="E120" i="8"/>
  <c r="H160" i="8" s="1"/>
  <c r="F117" i="8"/>
  <c r="J160" i="8" s="1"/>
  <c r="G114" i="8"/>
  <c r="D160" i="8" s="1"/>
  <c r="E142" i="6"/>
  <c r="J191" i="6" s="1"/>
  <c r="F139" i="6"/>
  <c r="G120" i="7"/>
  <c r="H84" i="3"/>
  <c r="C79" i="3"/>
  <c r="C86" i="3" s="1"/>
  <c r="H77" i="3"/>
  <c r="C54" i="3"/>
  <c r="C50" i="3"/>
  <c r="C46" i="3"/>
  <c r="R17" i="3" a="1"/>
  <c r="R42" i="3" s="1"/>
  <c r="Q17" i="3" a="1"/>
  <c r="Q40" i="3" s="1"/>
  <c r="C65" i="3"/>
  <c r="D155" i="7" l="1"/>
  <c r="F204" i="6"/>
  <c r="D204" i="6"/>
  <c r="D191" i="6"/>
  <c r="Q22" i="3"/>
  <c r="Q38" i="3"/>
  <c r="Q46" i="3"/>
  <c r="R31" i="3"/>
  <c r="Q23" i="3"/>
  <c r="Q31" i="3"/>
  <c r="Q39" i="3"/>
  <c r="Q17" i="3"/>
  <c r="Q25" i="3"/>
  <c r="Q33" i="3"/>
  <c r="Q41" i="3"/>
  <c r="R18" i="3"/>
  <c r="R26" i="3"/>
  <c r="R34" i="3"/>
  <c r="Q18" i="3"/>
  <c r="Q26" i="3"/>
  <c r="Q34" i="3"/>
  <c r="Q42" i="3"/>
  <c r="R19" i="3"/>
  <c r="R27" i="3"/>
  <c r="R35" i="3"/>
  <c r="R43" i="3"/>
  <c r="Q30" i="3"/>
  <c r="R23" i="3"/>
  <c r="Q19" i="3"/>
  <c r="Q27" i="3"/>
  <c r="Q35" i="3"/>
  <c r="Q43" i="3"/>
  <c r="R20" i="3"/>
  <c r="R28" i="3"/>
  <c r="R36" i="3"/>
  <c r="R44" i="3"/>
  <c r="Q20" i="3"/>
  <c r="Q28" i="3"/>
  <c r="Q36" i="3"/>
  <c r="Q44" i="3"/>
  <c r="R21" i="3"/>
  <c r="R29" i="3"/>
  <c r="R37" i="3"/>
  <c r="R45" i="3"/>
  <c r="Q21" i="3"/>
  <c r="Q29" i="3"/>
  <c r="Q37" i="3"/>
  <c r="Q45" i="3"/>
  <c r="R22" i="3"/>
  <c r="R30" i="3"/>
  <c r="R38" i="3"/>
  <c r="R46" i="3"/>
  <c r="R39" i="3"/>
  <c r="R24" i="3"/>
  <c r="R32" i="3"/>
  <c r="R40" i="3"/>
  <c r="Q24" i="3"/>
  <c r="Q32" i="3"/>
  <c r="R17" i="3"/>
  <c r="R25" i="3"/>
  <c r="R33" i="3"/>
  <c r="R41" i="3"/>
  <c r="K74" i="3" l="1"/>
  <c r="G110" i="3" s="1"/>
</calcChain>
</file>

<file path=xl/comments1.xml><?xml version="1.0" encoding="utf-8"?>
<comments xmlns="http://schemas.openxmlformats.org/spreadsheetml/2006/main">
  <authors>
    <author>Paltinat, Tim (Wirtschaft, Arbeit und Europa)</author>
  </authors>
  <commentList>
    <comment ref="C52" authorId="0" shapeId="0">
      <text>
        <r>
          <rPr>
            <b/>
            <sz val="9"/>
            <color indexed="81"/>
            <rFont val="Segoe UI"/>
            <charset val="1"/>
          </rPr>
          <t>Paltinat, Tim (Wirtschaft, Arbeit und Europa):</t>
        </r>
        <r>
          <rPr>
            <sz val="9"/>
            <color indexed="81"/>
            <rFont val="Segoe UI"/>
            <charset val="1"/>
          </rPr>
          <t xml:space="preserve">
Verweis auf die Technischen Leitlinien weiter ausgeführt.</t>
        </r>
      </text>
    </comment>
  </commentList>
</comments>
</file>

<file path=xl/sharedStrings.xml><?xml version="1.0" encoding="utf-8"?>
<sst xmlns="http://schemas.openxmlformats.org/spreadsheetml/2006/main" count="1224" uniqueCount="405">
  <si>
    <t>Klimaverträglichkeitsprüfung von Infrastrukturinvestitionen</t>
  </si>
  <si>
    <t>1. Technische Hinweise</t>
  </si>
  <si>
    <t>Blatt 1: Technische Hinweise</t>
  </si>
  <si>
    <t>Blatt 2: Infrastrukturinvestitionen und Angaben zum Projekt</t>
  </si>
  <si>
    <t>Blatt 3: Eindämmung des Klimawandels, Klimaneutralität</t>
  </si>
  <si>
    <t>FAQ: Hintergrundinformationen zu Blatt 3</t>
  </si>
  <si>
    <t>Die nachfolgende Grafik stellt eine Übersicht zum Gesamtablauf der Prüfung dar und welche Schritte durchlaufen werden müssen.</t>
  </si>
  <si>
    <t xml:space="preserve">Bitte füllen Sie die Blätter in chronologischer Reihenfolge aus! </t>
  </si>
  <si>
    <t>2. Infrastrukturinvestitionen und Angaben zum Projekt</t>
  </si>
  <si>
    <t>2.1</t>
  </si>
  <si>
    <t>Warum wird die Klimaverträglichkeit von Infrastrukturinvestitionen geprüft?</t>
  </si>
  <si>
    <t>2.2</t>
  </si>
  <si>
    <r>
      <t xml:space="preserve">Ist Ihr Vorhaben eine Infrastruktur?
</t>
    </r>
    <r>
      <rPr>
        <sz val="14"/>
        <color theme="8" tint="-0.249977111117893"/>
        <rFont val="Calibri"/>
        <family val="2"/>
        <scheme val="minor"/>
      </rPr>
      <t xml:space="preserve">Bitte füllen Sie das Formular nur aus, wenn Ihr Vorhaben nach der folgenden Definition eine </t>
    </r>
    <r>
      <rPr>
        <b/>
        <sz val="14"/>
        <color theme="8" tint="-0.249977111117893"/>
        <rFont val="Calibri"/>
        <family val="2"/>
        <scheme val="minor"/>
      </rPr>
      <t>Infrastruktur</t>
    </r>
    <r>
      <rPr>
        <sz val="14"/>
        <color theme="8" tint="-0.249977111117893"/>
        <rFont val="Calibri"/>
        <family val="2"/>
        <scheme val="minor"/>
      </rPr>
      <t xml:space="preserve"> ist.</t>
    </r>
  </si>
  <si>
    <t xml:space="preserve">Infrastrukturen sind </t>
  </si>
  <si>
    <r>
      <t xml:space="preserve">- </t>
    </r>
    <r>
      <rPr>
        <b/>
        <sz val="12"/>
        <color theme="1"/>
        <rFont val="Calibri"/>
        <family val="2"/>
        <scheme val="minor"/>
      </rPr>
      <t>Gebäude,</t>
    </r>
    <r>
      <rPr>
        <sz val="12"/>
        <color theme="1"/>
        <rFont val="Calibri"/>
        <family val="2"/>
        <scheme val="minor"/>
      </rPr>
      <t xml:space="preserve"> die der Gesellschaft dienen, die die Grundlage der Besiedlung durch den Menschen bilden und zur Unterstützung wirtschaftlicher und gemeinschaftlicher Aktivitäten oder zur Daseinsvorsorge dienen, wie beispielsweise Schulen, Kitas, Bildungsstätten, Verwaltungsgebäude, Stadthallen, Sporthallen, Bibliotheken, medizinische Versorgungseinrichtungen, Krankenhäuser, Hochschulgebäude, Museen oder andere öffentliche oder soziale Einrichtungen;</t>
    </r>
  </si>
  <si>
    <r>
      <t xml:space="preserve">- </t>
    </r>
    <r>
      <rPr>
        <b/>
        <sz val="12"/>
        <color theme="1"/>
        <rFont val="Calibri"/>
        <family val="2"/>
        <scheme val="minor"/>
      </rPr>
      <t>naturbasierte Infrastrukturen</t>
    </r>
    <r>
      <rPr>
        <sz val="12"/>
        <color theme="1"/>
        <rFont val="Calibri"/>
        <family val="2"/>
        <scheme val="minor"/>
      </rPr>
      <t xml:space="preserve"> im Kontext von Infrastrukturen, die für das Funktionieren von Wirtschaft und Gesellschaft von entscheidender Bedeutung sind, d.h. Umweltelemente, wie z.B. Gründächer, grüne Wände, grüne Räume, Entwässerungssysteme;</t>
    </r>
  </si>
  <si>
    <r>
      <t xml:space="preserve">- </t>
    </r>
    <r>
      <rPr>
        <b/>
        <sz val="12"/>
        <color theme="1"/>
        <rFont val="Calibri"/>
        <family val="2"/>
        <scheme val="minor"/>
      </rPr>
      <t>Netzinfrastrukturen,</t>
    </r>
    <r>
      <rPr>
        <sz val="12"/>
        <color theme="1"/>
        <rFont val="Calibri"/>
        <family val="2"/>
        <scheme val="minor"/>
      </rPr>
      <t xml:space="preserve"> die für das Funktionieren von Wirtschaft und Gesellschaft von entscheidender Bedeutung sind, insbesondere Ver- und Entsorgungsinfrastruktur, Energieinfrastrukturen (z. B. Netze, Kraftwerke, Pipelines), Verkehr (Anlagen wie Straßen, Schienen, Häfen, Flughäfen oder Binnenschifffahrtsinfrastruktur, Lade- und Betankungsinfrastruktur), Informations- und Kommunikationstechnologien (z. B. Mobilfunknetze, Datenleitungen, Datenzentren) und Wasser (z. B. (Ab-)Wasserleitungen, Speicherbecken, Abwasserbehandlungsanlagen, Pumpwerke);
</t>
    </r>
  </si>
  <si>
    <r>
      <t xml:space="preserve">- </t>
    </r>
    <r>
      <rPr>
        <b/>
        <sz val="12"/>
        <color theme="1"/>
        <rFont val="Calibri"/>
        <family val="2"/>
        <scheme val="minor"/>
      </rPr>
      <t xml:space="preserve">Anlagen zur Bewirtschaftung </t>
    </r>
    <r>
      <rPr>
        <sz val="12"/>
        <color theme="1"/>
        <rFont val="Calibri"/>
        <family val="2"/>
        <scheme val="minor"/>
      </rPr>
      <t xml:space="preserve">der von Unternehmen und Haushalten erzeugten </t>
    </r>
    <r>
      <rPr>
        <b/>
        <sz val="12"/>
        <color theme="1"/>
        <rFont val="Calibri"/>
        <family val="2"/>
        <scheme val="minor"/>
      </rPr>
      <t>Abfälle</t>
    </r>
    <r>
      <rPr>
        <sz val="12"/>
        <color theme="1"/>
        <rFont val="Calibri"/>
        <family val="2"/>
        <scheme val="minor"/>
      </rPr>
      <t xml:space="preserve"> (Sammelstellen, Sortier- und Recyclinganlagen, Verbrennungsanlagen und Deponien);
</t>
    </r>
  </si>
  <si>
    <r>
      <t>-</t>
    </r>
    <r>
      <rPr>
        <b/>
        <sz val="12"/>
        <color theme="1"/>
        <rFont val="Calibri"/>
        <family val="2"/>
        <scheme val="minor"/>
      </rPr>
      <t xml:space="preserve"> sonstige materielle Vermögenswerte</t>
    </r>
    <r>
      <rPr>
        <sz val="12"/>
        <color theme="1"/>
        <rFont val="Calibri"/>
        <family val="2"/>
        <scheme val="minor"/>
      </rPr>
      <t xml:space="preserve"> in einer größeren Bandbreite von Politikbereichen, die als Infrastruktur für das Funktionieren von Wirtschaft und Gesellschaft von entscheidender Bedeutung sind, einschließlich Kommunikation, Notfalldiensten, Energie, Finanzen, Lebensmitteln, Regierung, Gesundheit, Bildung und Ausbildung, Forschung, Katastrophenschutz, Verkehr sowie Abfall, Abwasser oder Wasser.</t>
    </r>
  </si>
  <si>
    <r>
      <t xml:space="preserve">Produktive Investitionen sind nicht als Infrastrukturen zu betrachten.
</t>
    </r>
    <r>
      <rPr>
        <sz val="12"/>
        <color theme="1"/>
        <rFont val="Calibri"/>
        <family val="2"/>
        <scheme val="minor"/>
      </rPr>
      <t>Produktive Investitionen sind im Rahmen der EFRE-Förderung Investitionen in Anlagegüter oder immaterielle Wirtschaftsgüter für Unternehmen, die in der Produktion von Waren und Dienstleistungen eingesetzt werden sollen und damit zu Bruttoinvestitionen und Beschäftigung beitragen.</t>
    </r>
  </si>
  <si>
    <t>2.3</t>
  </si>
  <si>
    <t>Angaben zum geplanten Vorhaben und zur erwartete Lebensdauer</t>
  </si>
  <si>
    <t>(Teil-)Projektname:</t>
  </si>
  <si>
    <t>Antragstellerin bzw. Antragsteller/ 
Zuwendungsempfängerin bzw. Zuwendungsempfänger (Name der Institution):</t>
  </si>
  <si>
    <t>Straße, Hausnummer, PLZ, Ort:</t>
  </si>
  <si>
    <t>Ansprechpartnerin bzw. Ansprechpartner (Name, Vorname):</t>
  </si>
  <si>
    <t>Telefon:</t>
  </si>
  <si>
    <t>E-Mail:</t>
  </si>
  <si>
    <t>Erwartete Lebensdauer der Infrastrukturinvestition:</t>
  </si>
  <si>
    <t>Jahre</t>
  </si>
  <si>
    <t>3. Eindämmung des Klimawandels</t>
  </si>
  <si>
    <t>Listen des Tabellenblatts sind hier ausgeblendet.</t>
  </si>
  <si>
    <t>Die Eindämmung des Klimawandels schließt Dekarbonisierung, Energieeffizienz, Energieeinsparungen und die Nutzung erneuerbarer Energien ein. Sie beinhaltet Maßnahmen zur Reduktion der Treibhausgas (THG)-Emissionen oder zur Förderung der THG- Sequestrierung und ist an der EU- und der Landespolitik in Bezug auf die Zielvorgaben zur Reduktion der Treibhausgasemissionen bis 2030 und 2050 bzw. 2040 orientiert.
Auch Ihr EFRE-gefördertes Infrastrukturvorhaben spielt eine wichtige Rolle bei der Umsetzung der politischen Ziele der EU und des Landes in Bezug auf Vorgaben für die Emissionsminderung und kann besondere Beiträge für die Erreichung dieser Ziele leisten. Dabei spielt auch der Grundsatz „Energieeffizienz an erster Stelle“ eine wichtige Rolle.</t>
  </si>
  <si>
    <t>Phase 1: Prüfung</t>
  </si>
  <si>
    <t>3.0</t>
  </si>
  <si>
    <t>Grundsatz "Energieeffizienz an erster Stelle"</t>
  </si>
  <si>
    <r>
      <t>Mit dem zentralen europäischen Grundsatz „</t>
    </r>
    <r>
      <rPr>
        <b/>
        <sz val="11"/>
        <rFont val="Calibri"/>
        <family val="2"/>
        <scheme val="minor"/>
      </rPr>
      <t>Energieeffizienz an erster Stelle</t>
    </r>
    <r>
      <rPr>
        <sz val="11"/>
        <rFont val="Calibri"/>
        <family val="2"/>
        <scheme val="minor"/>
      </rPr>
      <t xml:space="preserve">“ soll die sichere, nachhaltige, wettbewerbsfähige und erschwingliche Energieversorgung in der EU sichergestellt werden. Dies bedeutet für die Projekte eine größtmögliche Berücksichtigung (auch möglicher alternativer) Energieeffizienzmaßnahmen für eine effizientere Energienachfrage und Energieversorgung. 
</t>
    </r>
  </si>
  <si>
    <t>Bitte bestätigen Sie die Einhaltung dieses Grundsatzes und erläutern Sie im Folgenden, welche Maßnahmen ergriffen wurden, um diesem Grundsatz im vorliegenden Projekt Rechnung zu tragen und fügen Sie eine entsprechende Anlage bei.</t>
  </si>
  <si>
    <t>Die Inanspruchnahme einer Energieberatung wird empfohlen. Weitere Informationen erhalten Sie beispielsweise bei der Bremer Energie-Konsens GmbH.</t>
  </si>
  <si>
    <t>Wie sorgen Sie dafür, dass Ihr Projekt so wenig Energie wie möglich benötigt? Planen Sie bspw. ein KfW-Effizienzhaus? Verwenden Sie die „beste verfügbare Technik“? Können Sie anfallende Abwärme nutzen?</t>
  </si>
  <si>
    <t>n.v.</t>
  </si>
  <si>
    <t>n.v</t>
  </si>
  <si>
    <t>Spalten nicht überschreiben</t>
  </si>
  <si>
    <t>Überkategorien</t>
  </si>
  <si>
    <t>Überkategorie</t>
  </si>
  <si>
    <t>Unterkategorie</t>
  </si>
  <si>
    <t>Einschätzung</t>
  </si>
  <si>
    <t>Bitte Auswahl treffen</t>
  </si>
  <si>
    <t>Abfall</t>
  </si>
  <si>
    <t>Mechanisch-biologische Abfallbehandlungsanlagen</t>
  </si>
  <si>
    <t>grün</t>
  </si>
  <si>
    <t>Bergbau und Grundmetalle</t>
  </si>
  <si>
    <t>Deponien für Siedlungsabfälle</t>
  </si>
  <si>
    <t>rot</t>
  </si>
  <si>
    <t>Bildungs-, Gesundheits- und Sozialwesen</t>
  </si>
  <si>
    <t>Verbrennungsanlagen für Siedlungsabfälle</t>
  </si>
  <si>
    <t>Energieversorgung</t>
  </si>
  <si>
    <t>Forschung und Entwicklung</t>
  </si>
  <si>
    <r>
      <t>Einrichtung, Ausbau und qualitative Aufwertung von Informationseinrichtungen (ohne Gebäudeneu- oder -ausbau) und zielgruppenspezifischen Naturschutzbildungsangeboten sowie Naturbeobachtungsmöglichkeiten, Besucherlenkung (Lehrpfade, Ausstellungen u. ä.)</t>
    </r>
    <r>
      <rPr>
        <sz val="8"/>
        <rFont val="Times New Roman"/>
        <family val="1"/>
      </rPr>
      <t> </t>
    </r>
  </si>
  <si>
    <t>Pflichtfeld</t>
  </si>
  <si>
    <t>Handel</t>
  </si>
  <si>
    <t>niedrigschwellige investive Maßnahmen zur Förderung der Inklusion (wie Rampen, Schilder in leichter Sprache, Braille-Beschriftungen, Audioinformationen)</t>
  </si>
  <si>
    <t>Immobilien</t>
  </si>
  <si>
    <t>Bildungs- und Sozialwesen</t>
  </si>
  <si>
    <t xml:space="preserve">Infrastrukturinvestitionen für den Dienstleistungsbereich </t>
  </si>
  <si>
    <t>Gesundheitswesen</t>
  </si>
  <si>
    <t>Kunst, Unterhaltung, Kreativwirtschaft und Erholung</t>
  </si>
  <si>
    <t>Erneuerbare Energiequellen</t>
  </si>
  <si>
    <t>Rechenzentren</t>
  </si>
  <si>
    <t>Wärme- und Stromerzeugungsanlagen (außer EE)</t>
  </si>
  <si>
    <t>Risikovorsorge</t>
  </si>
  <si>
    <t>Erzeugung, Verarbeitung, Lagerung und Transport von Brennstoffen</t>
  </si>
  <si>
    <t>Telekommunikation</t>
  </si>
  <si>
    <t>Fernwärmenetz</t>
  </si>
  <si>
    <t>Tourismus, Beherbergung und Gastronomie</t>
  </si>
  <si>
    <t>Anlagen zur Verflüssigung und Wiederverdampfung von Erdgas</t>
  </si>
  <si>
    <t>Verarbeitendes Gewerbe</t>
  </si>
  <si>
    <t>Gas-Fernleitungsinfrastruktur</t>
  </si>
  <si>
    <t>Verkehr &amp; Lagerei</t>
  </si>
  <si>
    <t>Stromübertragungsleitungen</t>
  </si>
  <si>
    <t>Wasser, Abwasser</t>
  </si>
  <si>
    <t>Energieinfrastruktur</t>
  </si>
  <si>
    <t>Wirtschaftstätigkeiten im Zusammenhang mit Umwelt- und Klimaschutz</t>
  </si>
  <si>
    <t>Forschung und Entwicklung ohne Rechenzentrum</t>
  </si>
  <si>
    <t>Wirtschaftstätigkeiten im Zusammenhang mit Umwelt- und Klimaschutz auf Grundlage von integrierten, territorialen Strategien zur nachhaltigen Stadt- oder Regionalentwicklung gefördert</t>
  </si>
  <si>
    <t>Investitionen im Rahmen anwendungsorientierter Forschung zu moorschonenden und treibhausgasreduzierenden Wirtschaftsweisen und der Entwicklung und Erprobung von Produktions- und Verwertungsverfahren für Erzeugnisse aus moorschonender Bewirtschaftung.</t>
  </si>
  <si>
    <t>Forschung und Entwicklung mit Rechenzentrum</t>
  </si>
  <si>
    <t>Bitte geben Sie die Gesamtkosten Ihres Investitionsvorhabens an</t>
  </si>
  <si>
    <t>Projektkosten:</t>
  </si>
  <si>
    <t>Euro (netto) und exklusive Personalkosten</t>
  </si>
  <si>
    <t>Grundstückserschließung</t>
  </si>
  <si>
    <t>Baugewerbe/Bau</t>
  </si>
  <si>
    <t>Infrastrukturinvestitionen für den Dienstleistungsbereich (ohne Rechenzentrum)</t>
  </si>
  <si>
    <t>Infrastrukturinvestitionen für den Dienstleistungsbereich (mit Rechenzentrum)</t>
  </si>
  <si>
    <t>bei "ja" Exit</t>
  </si>
  <si>
    <t>3.1</t>
  </si>
  <si>
    <t>Beschränkt sich das Vorhaben auf einen Neubau (min. Effizienzhaus 40) bzw. eine energetischen Gebäudesanierung (min. Effizienzhaus 55)?</t>
  </si>
  <si>
    <t>Falls Ja, 
bitte kreuzen Sie an.</t>
  </si>
  <si>
    <t>Anlagen zum Schutz gegen Hochwasser- und Georisiken</t>
  </si>
  <si>
    <t>Investitionen in die Verbesserung der Reaktionsfähigkeit auf Umweltkrisen durch Stärkung von vernetzten Katastropheninterventionsmöglichkeiten.</t>
  </si>
  <si>
    <t>3.2</t>
  </si>
  <si>
    <t>Planen Sie den Betrieb der Infrastruktur ausschließlich auf Basis Erneuerbarer Energien?</t>
  </si>
  <si>
    <t>Investitionen zur Reduzierung von Hitzestress und starkregenbedingten Überflutungen, z.B. durch Begrünung, Flächenentsiegelung oder die ökologische Aufwertung von Gewässern und Auen</t>
  </si>
  <si>
    <t>Arzneimittel und Biotechnologie</t>
  </si>
  <si>
    <t>Chemikalien und Raffination</t>
  </si>
  <si>
    <t>3.4</t>
  </si>
  <si>
    <t>Handelt es sich um eine Infrastrukturinvestition für den Dienstleistungsbereich?</t>
  </si>
  <si>
    <t>Glasproduktion</t>
  </si>
  <si>
    <t>Zellstoff- und Papierindustrie</t>
  </si>
  <si>
    <t>Zement- und Kalkherstellung</t>
  </si>
  <si>
    <t>Fahrzeugbau</t>
  </si>
  <si>
    <t>Sonstiges nicht spezifiziertes verarbeitendes Gewerbe</t>
  </si>
  <si>
    <t>3.3</t>
  </si>
  <si>
    <r>
      <t xml:space="preserve">Bitte wählen Sie eine dem Vorhaben entsprechende </t>
    </r>
    <r>
      <rPr>
        <b/>
        <sz val="11"/>
        <color theme="1"/>
        <rFont val="Calibri"/>
        <family val="2"/>
        <scheme val="minor"/>
      </rPr>
      <t>Projektkategorie</t>
    </r>
    <r>
      <rPr>
        <sz val="11"/>
        <color theme="1"/>
        <rFont val="Calibri"/>
        <family val="2"/>
        <scheme val="minor"/>
      </rPr>
      <t xml:space="preserve">. </t>
    </r>
  </si>
  <si>
    <t>Herstellung von Datenverarbeitungsgeräten, elektr. und optischen Erzeugnissen</t>
  </si>
  <si>
    <t>Herstellung von Nahrungsmitteln und Getränken</t>
  </si>
  <si>
    <t>Herstellung von Textilien und Bekleidung</t>
  </si>
  <si>
    <t>Verkehr auf Basis erneuerbarer Energieträger (z.B. grüner Wasserstoff)</t>
  </si>
  <si>
    <r>
      <t xml:space="preserve">Bitte wählen Sie eine dem Vorhaben entsprechende </t>
    </r>
    <r>
      <rPr>
        <b/>
        <sz val="11"/>
        <color theme="1"/>
        <rFont val="Calibri"/>
        <family val="2"/>
        <scheme val="minor"/>
      </rPr>
      <t>Unterkategorie</t>
    </r>
    <r>
      <rPr>
        <sz val="11"/>
        <color theme="1"/>
        <rFont val="Calibri"/>
        <family val="2"/>
        <scheme val="minor"/>
      </rPr>
      <t xml:space="preserve">. </t>
    </r>
  </si>
  <si>
    <t>Lade- und Betankungsinfrastruktur auf Basis erneuerbarer Energieträger</t>
  </si>
  <si>
    <t>Infrastruktur für Radverkehr und Fußgänger</t>
  </si>
  <si>
    <t>F&amp;E mit Rechenzentrum einfügen</t>
  </si>
  <si>
    <t>Häfen und Logistikplattformen</t>
  </si>
  <si>
    <t>Straßen- und Schieneninfrastruktur ( 3 ), Stadtverkehr</t>
  </si>
  <si>
    <t>i (Information) bei Mouseover?</t>
  </si>
  <si>
    <t>Verkehr auf Basis fossiler Energieträger</t>
  </si>
  <si>
    <t>Lade- und Betankungsinfrastruktur auf Basis fossiler Energieträger</t>
  </si>
  <si>
    <t>Absolute Treibhausgasemissionen (Berechnungen bitte beilegen):</t>
  </si>
  <si>
    <t>Trinkwasserversorgungsnetze</t>
  </si>
  <si>
    <t>Regenwasser- und Abwassersammelnetze</t>
  </si>
  <si>
    <r>
      <t xml:space="preserve">Dazu werden Angaben eines durchschnittlichen Betriebsjahres in den drei untenstehenden </t>
    </r>
    <r>
      <rPr>
        <sz val="11"/>
        <color rgb="FF0000FF"/>
        <rFont val="Calibri"/>
        <family val="2"/>
        <scheme val="minor"/>
      </rPr>
      <t>„Scopes“</t>
    </r>
    <r>
      <rPr>
        <sz val="11"/>
        <color theme="1"/>
        <rFont val="Calibri"/>
        <family val="2"/>
        <scheme val="minor"/>
      </rPr>
      <t xml:space="preserve"> benötigt. Weiterführende Informationen erhalten Sie beim Klick auf die auszufüllenden Kästchen oder in den FAQ.</t>
    </r>
  </si>
  <si>
    <t>Kleinere Einrichtungen für die industrielle und die kommunale Abwasserbehandlung</t>
  </si>
  <si>
    <t xml:space="preserve">Bitte fügen Sie die Unterlagen, aus denen die Berechnungen hervorgehen, als Anlage bei. Aus diesen Unterlagen sollte auch die gewählte Bilanzgrenze sowie die berücksichtigten Emissionskategorien in Scope 3 ersichtlich sein.
</t>
  </si>
  <si>
    <t>Fließgewässerentwicklung</t>
  </si>
  <si>
    <t>Große Kläranlagen</t>
  </si>
  <si>
    <t>Scope 1:</t>
  </si>
  <si>
    <r>
      <t>tCO</t>
    </r>
    <r>
      <rPr>
        <vertAlign val="subscript"/>
        <sz val="11"/>
        <color theme="1"/>
        <rFont val="Calibri"/>
        <family val="2"/>
        <scheme val="minor"/>
      </rPr>
      <t>2</t>
    </r>
    <r>
      <rPr>
        <sz val="11"/>
        <color theme="1"/>
        <rFont val="Calibri"/>
        <family val="2"/>
        <scheme val="minor"/>
      </rPr>
      <t>äq/Jahr</t>
    </r>
  </si>
  <si>
    <t>Nachhaltige Landnutzung (Ackerland, Grünland, Moore) und Forstwirtschaft sowie Naturbasierter Klimaschutz</t>
  </si>
  <si>
    <t>Flächenrevitalisierung und Altlastensanierung mit grüner Nachnutzung</t>
  </si>
  <si>
    <t>Scope 2:</t>
  </si>
  <si>
    <t>Naturbasierte Infrastrukturen (u.a. grüne Infrastrukturen), die nicht in Verbindung mit Gebäudemaßnahmen stehen</t>
  </si>
  <si>
    <t>Anlage und Aufwertung naturnaher Biotope und Landschaftselemente, die die Biodiversität verbessern und geeignet sind, Wasserhaushalt und Klima positiv zu beeinflussen</t>
  </si>
  <si>
    <t>Summe Scope 1 + 2:</t>
  </si>
  <si>
    <t>Vorhaben zur Verbesserung des Insektenschutzes und der Erlebbarkeit des Sternenhimmels durch Reduzierung der Lichtverschmutzung (Dark Sky-Vorhaben)</t>
  </si>
  <si>
    <t xml:space="preserve">Gestaltung u. Belebung v. öffentl., frei zugänglichen Räumen u. Plätzen sowie Revitalisierung von Gebäuden (ohne Gebäudeneubau), mit Beitrag für den Klimaschutz fördernde Maßnahmen, </t>
  </si>
  <si>
    <t>Gestaltung u. Belebung v. öffentl., frei zugänglichen Räumen u. Plätzen sowie Revitalisierung von Gebäuden (ohne Gebäudeneubau), mit Beitrag für den Klimaschutz fördernde Maßnahmen</t>
  </si>
  <si>
    <t>Neue u. flexible Nutzungen für den öffentl. u. frei zugänglichen Raum u. für Gebäude (ohne Gebäudeneubau), mit einem Beitrag für den Klimaschutz fördernde Maßnahmen</t>
  </si>
  <si>
    <t>Neue u. flexible Nutzungen für den öffentl. u. frei zugänglichen Raum u. für Gebäude (ohne Gebäudeneubau), mit einem Beitrag für den Klimaschutz fördernde Maßnahmen; Ausnahme für Säule 2 nur, sofern die Vorhaben auf der Grundlage von integrierten territorialen Strategien zur nachhaltigen Stadt- oder Regionalentwicklung gefördert werden</t>
  </si>
  <si>
    <t>Intensivierung der Landnutzung (Ackerland, Grünland, Moore) und Forstwirtschaft</t>
  </si>
  <si>
    <t>Scope 3 (vor-/nachgelagerte Wertschöpfungskette):</t>
  </si>
  <si>
    <t>Absolute Emissionen (gesamt):</t>
  </si>
  <si>
    <t>Phase 2: Detaillierte Analyse</t>
  </si>
  <si>
    <t>3.5</t>
  </si>
  <si>
    <t>Szenario mit und ohne Projekt</t>
  </si>
  <si>
    <r>
      <t xml:space="preserve">Im Weiteren müssen die relativen Treibhausgasemissionen angegeben werden, die sogenannte </t>
    </r>
    <r>
      <rPr>
        <b/>
        <sz val="11"/>
        <color theme="1"/>
        <rFont val="Calibri"/>
        <family val="2"/>
        <scheme val="minor"/>
      </rPr>
      <t>Emissionsdifferenz</t>
    </r>
    <r>
      <rPr>
        <sz val="11"/>
        <color theme="1"/>
        <rFont val="Calibri"/>
        <family val="2"/>
        <scheme val="minor"/>
      </rPr>
      <t>. Bitte beschreiben Sie nachfolgend die Szenarien „mit und ohne das Projekt“ in Bezug auf die Entwicklung der Treibhausgasemissionen. 
Wie verändert sich der Status quo der Treibhausgasemissionen durch Ihr Infrastrukturvorhaben (positiv/negativ)?</t>
    </r>
  </si>
  <si>
    <t>3.6</t>
  </si>
  <si>
    <t>Monetarisierung der THG-Emissionen</t>
  </si>
  <si>
    <t>Lebenszyklus des Vorhabens:</t>
  </si>
  <si>
    <t>von</t>
  </si>
  <si>
    <t>bis</t>
  </si>
  <si>
    <t>Ergebnis CO2-Schattenpreis:</t>
  </si>
  <si>
    <t>€/Jahr</t>
  </si>
  <si>
    <r>
      <t>Die Höhe und Kosten der Treibhausgasemissionen bilden die Grundlage für eine Kosten-Nutzen-Analyse des Vorhabens und eine Prüfung von möglichen Alternativen. Um die Kosten zu ermitteln, wird ein Schattenpreis für den Ausstoß einer Tonne CO</t>
    </r>
    <r>
      <rPr>
        <vertAlign val="subscript"/>
        <sz val="11"/>
        <color theme="1"/>
        <rFont val="Calibri"/>
        <family val="2"/>
        <scheme val="minor"/>
      </rPr>
      <t>2</t>
    </r>
    <r>
      <rPr>
        <sz val="11"/>
        <color theme="1"/>
        <rFont val="Calibri"/>
        <family val="2"/>
        <scheme val="minor"/>
      </rPr>
      <t xml:space="preserve"> berechnet.
Bitte legen Sie im Folgenden dar, inwieweit Sie den berechneten CO</t>
    </r>
    <r>
      <rPr>
        <vertAlign val="subscript"/>
        <sz val="11"/>
        <color theme="1"/>
        <rFont val="Calibri"/>
        <family val="2"/>
        <scheme val="minor"/>
      </rPr>
      <t>2</t>
    </r>
    <r>
      <rPr>
        <sz val="11"/>
        <color theme="1"/>
        <rFont val="Calibri"/>
        <family val="2"/>
        <scheme val="minor"/>
      </rPr>
      <t>-Schattenpreis in die Projektkonzipierung haben miteinfließen lassen. 
Wie bewerten Sie den errechneten CO</t>
    </r>
    <r>
      <rPr>
        <vertAlign val="subscript"/>
        <sz val="11"/>
        <color theme="1"/>
        <rFont val="Calibri"/>
        <family val="2"/>
        <scheme val="minor"/>
      </rPr>
      <t>2</t>
    </r>
    <r>
      <rPr>
        <sz val="11"/>
        <color theme="1"/>
        <rFont val="Calibri"/>
        <family val="2"/>
        <scheme val="minor"/>
      </rPr>
      <t>-Schattenpreis mit Hinblick auf Ihr Vorhaben und das Projektziel? Wurde der CO</t>
    </r>
    <r>
      <rPr>
        <vertAlign val="subscript"/>
        <sz val="11"/>
        <color theme="1"/>
        <rFont val="Calibri"/>
        <family val="2"/>
        <scheme val="minor"/>
      </rPr>
      <t>2</t>
    </r>
    <r>
      <rPr>
        <sz val="11"/>
        <color theme="1"/>
        <rFont val="Calibri"/>
        <family val="2"/>
        <scheme val="minor"/>
      </rPr>
      <t>-Schattenpreis in der Wirtschaftlichkeitsbetrachung des Vorhabens einbezogen? Hat die Betrachtung zu Änderungen in der Projektplanung geführt?</t>
    </r>
  </si>
  <si>
    <t>3.7</t>
  </si>
  <si>
    <t>Kompatibilität zu Klimaschutzzielen der Freien Handestadt Bremen</t>
  </si>
  <si>
    <t>Falls Ja,
bitte kreuzen Sie an.</t>
  </si>
  <si>
    <t>FAQs</t>
  </si>
  <si>
    <t>zurück zu Blatt 3</t>
  </si>
  <si>
    <t xml:space="preserve">Scope 1: Direkte Treibhausgasemissionen entstehen physisch aus Quellen, die von dem Projekt betrieben werden. Darunter fallen zum Beispiel Emissionen, die aus der Verbrennung fossiler Brennstoffe, durch industrielle Prozesse und diffuse Emissionen wie Kältemittel- oder Methanaustritt entstehen. 
</t>
  </si>
  <si>
    <t xml:space="preserve">Scope 2: Indirekte Treibhausgasemissionen im Zusammenhang mit Energie (Strom, Heizung, Kühlung und Dampf), die von dem Projekt verbraucht, aber nicht erzeugt wird. Diese werden einbezogen, weil das Projekt den Energieverbrauch etwa durch Verbesserung seiner Energieeffizienzmaßnahmen oder durch Umstellung auf Strom aus erneuerbaren Quellen direkt kontrollieren kann. 
</t>
  </si>
  <si>
    <t xml:space="preserve">Scope 3: Sonstige indirekte Treibhausgasemissionen, die als Folge der Projektaktivität betrachtet werden können (z. B. Emissionen aus der Produktion oder Gewinnung von Rohstoffen oder Ausgangsstoffen und Fahrzeugemissionen aus der Nutzung der Straßeninfrastruktur, einschließlich Emissionen aus dem Stromverbrauch von Zügen und Elektrofahrzeugen).
</t>
  </si>
  <si>
    <t>Für die Berechnung der Scopes 1 + 2 stehen im Internet verschiedene Tool zur Nutzung zur Verfügung. Wichtig ist, dass die Herleitung der Werte für die Bewilligungsstelle nachvollziehbar ist. Es können beispielsweise die folgenden kostenfreien Tools genutzt werden:</t>
  </si>
  <si>
    <t>ecocockpit – CO2-Bilanzierung für Unternehmen</t>
  </si>
  <si>
    <t>CO2-Rechner - IZU (bayern.de)</t>
  </si>
  <si>
    <t>energiekonsens – Klimaschutzagentur für Bremen und Bremerhaven</t>
  </si>
  <si>
    <r>
      <rPr>
        <sz val="11"/>
        <rFont val="Calibri"/>
        <family val="2"/>
        <scheme val="minor"/>
      </rPr>
      <t xml:space="preserve"> Für weitere Informationen zur Kalkulation von Scope 3 Emissionen siehe Tabelle 1 in "Technical Guidance for Calculating Scope 3 Emissions" des Greenhouse Gas Protocol </t>
    </r>
    <r>
      <rPr>
        <u/>
        <sz val="11"/>
        <color theme="10"/>
        <rFont val="Calibri"/>
        <family val="2"/>
        <scheme val="minor"/>
      </rPr>
      <t>(https://ghgprotocol.org/sites/default/files/standards/Scope3_Calculation_Guidance_0.pdf)</t>
    </r>
  </si>
  <si>
    <t xml:space="preserve">Die Methode zur Ermittlung des CO2-Fußabdrucks umfasst die folgenden Hauptschritte: 
(1) Bestimmung der Projektgrenze 
(2) Festlegung des Bewertungszeitraums 
(3) Bestimmung der zu berücksichtigenden Emissionen-Kategorien 
(4) Quantifizierung der absoluten Emissionen des Projekts (Ab) 
(5) Bestimmung und Quantifizierung der Referenz-Emissionen (Be) 
(6) Berechnung der Emissionsdifferenz (Re = Ab - Be)
</t>
  </si>
  <si>
    <t xml:space="preserve">Die absoluten Emissionen beruhen auf einer Projektgrenze, die alle signifikanten Kategorie 1-, Kategorie 2- und Kategorie 3-Emissionen (falls zutreffend) einschließen, die innerhalb eines Projekts auftreten. So wäre zum Beispiel die Projektgrenze eines Autobahnabschnitts als dessen Länge laut Finanzierungsvertrag zu bestimmen, da das Projekt und die Berechnung der absoluten Emissionen sich auf die Treibhausgasemissionen von Fahrzeugen, die diesen Autobahnabschnitt in einem typischen Jahr nutzen, erstrecken würden.
</t>
  </si>
  <si>
    <t xml:space="preserve">Die Emissionsdifferenz wird anhand einer Projektgrenze berechnet, die die Szenarien „mit Projekt“ und „ohne Projekt“ angemessen widerspiegelt. Sie schließt alle signifikanten Kategorie 1-, Kategorie 2- und Kategorie 3-Emissionen (falls zutreffend) ein, können aber auch eine Grenze außerhalb der physischen Grenze des Projekts erfordern, um den Referenzfall darzustellen. So würde ohne die Autobahn der Verkehr auf Nebenstraßen außerhalb der physischen Grenzen des Projekts zunehmen. Die der Berechnung der Emissionsdifferenz zugrunde gelegte Grenze umfasst die gesamte von dem Projekt betroffene Region.
</t>
  </si>
  <si>
    <t xml:space="preserve">Als absolute (Ab) Treibhausgasemissionen werden die geschätzten jährlichen Emissionen für ein durchschnittliches Betriebsjahr des Projekts veranschlagt. 
Die Referenz-Treibhausgasemissionen (Be) sind die Emissionen nach dem angenommenen alternativen Szenario, das die bei Nichtdurchführung des Projekts entstehenden Emissionen angemessen darstellt. Die Emissionsdifferenz (Re) stellt die Differenz zwischen den absoluten Emissionen und den Referenz- Emissionen dar. Die Berechnung des CO2-Fußabdrucks birgt verschiedene Formen der Unsicherheit, unter anderem Unsicherheiten bezüglich der Sekundärwirkungen, der Referenzszenarien und der berechneten Referenz-Emissionen. Treibhausgasschätzungen sind daher naturgemäß annähernde Schätzungen. 
</t>
  </si>
  <si>
    <r>
      <rPr>
        <b/>
        <u/>
        <sz val="10"/>
        <color theme="1"/>
        <rFont val="Calibri"/>
        <family val="2"/>
        <scheme val="minor"/>
      </rPr>
      <t>Woher kommt der Schwellenwert für den CO2-Fußabdruck?</t>
    </r>
    <r>
      <rPr>
        <sz val="10"/>
        <color theme="1"/>
        <rFont val="Calibri"/>
        <family val="2"/>
        <scheme val="minor"/>
      </rPr>
      <t xml:space="preserve">
Studien über das Projektportfolio der Europäischen Investitionsbank (EIB) zeigen, dass ein Schwellenwert von 20.000 Tonnen CO2e/Jahr etwa 95 % der absoluten und relativen Treibhausgasemissionen aus den Projekten abdecken. Dieser Wert entspricht 6.849.315 l Heizöl, 10.000.000 m3 Erdgas, 49.875.312 kWh Strom, 8.695.652 l Benzin, 7.692.308 l Diesel oder Kombinationen aus diesen Energieträgern.
</t>
    </r>
  </si>
  <si>
    <r>
      <rPr>
        <b/>
        <u/>
        <sz val="10"/>
        <color theme="1"/>
        <rFont val="Calibri"/>
        <family val="2"/>
        <scheme val="minor"/>
      </rPr>
      <t>Woher stammen die CO2-Schattenpreise für die Monetarisierung der THG-Emissionen?</t>
    </r>
    <r>
      <rPr>
        <sz val="10"/>
        <color theme="1"/>
        <rFont val="Calibri"/>
        <family val="2"/>
        <scheme val="minor"/>
      </rPr>
      <t xml:space="preserve">
In den Vorgaben der EU-Kommission zur Klimaverträglichkeitsprüfung wird auf die CO2-Schattenpreise zurückgegriffen, die von der EIB als bester verfügbarer Anhaltspunkt für die Kosten einer Verwirklichung des Temperaturziels nach dem Übereinkommen von Paris (1,5-°C-Ziel) veröffentlicht wurden. Die CO2-Schattenpreise werden in realen Werten gemessen und in Preisen von 2016 angegeben. Beginnend bei 80 EUR/TonneCO2e steigt der Preis auf 800 EUR/TonneCO2e in 2050.
Die genannten Zahlen werden nur verwendet, um den Wert der Netto-CO2-Einsparungen oder Emissionen in einer Kosten-Nutzen-Analyse zu schätzen, die den Standpunkt der Gesellschaft widerspiegelt. Nachfrageprognosen und andere damit verbundene Aspekte der wirtschaftlichen Analyse oder der Wirtschaftlichkeit von Projekten unterliegen Marktpreissignalen, die von der gesamten Palette der Fördermaßnahmen beeinflusst werden.
</t>
    </r>
  </si>
  <si>
    <r>
      <rPr>
        <b/>
        <u/>
        <sz val="10"/>
        <color theme="1"/>
        <rFont val="Calibri"/>
        <family val="2"/>
        <scheme val="minor"/>
      </rPr>
      <t>Wie erfolgt die Prüfung auf Vereinbarkeit mit einschlägigen THG-Emissionszielen?</t>
    </r>
    <r>
      <rPr>
        <sz val="10"/>
        <color theme="1"/>
        <rFont val="Calibri"/>
        <family val="2"/>
        <scheme val="minor"/>
      </rPr>
      <t xml:space="preserve">
Der Projektträger sollte die Vereinbarkeit eines Projekts mit einem glaubwürdigen Pfad im Einklang mit den EU-Zielvorgaben für die Reduktion der Treibhausgasemissionen bis 2030 und 2050 und den Zielen des Übereinkommens von Paris und des Europäischen Klimagesetzes prüfen. Die nationalen Energie- und Klimapläne und ihre Zielsetzungen sind ein zusätzlicher und relevanter Bezugspunkt für die Überprüfung der Vereinbarkeit mit einem glaubwürdigen Reduktionspfad für THG-Emissionen. Der Projektträger sollte nachweisen, dass die Treibhausgasemissionen des Projekts in einer Weise begrenzt werden, die im Einklang steht mit den übergeordneten Zielen der EU für 2030 und 2050 und etwaigen ehrgeizigeren Zielen für den Sektor, zu dem das Projekt gehört. Hierzu ist nach Möglichkeit eine Experteneinschätzung einzuholen.
Bei Infrastrukturen mit einer Lebensdauer über das Jahr 2050 hinaus ist es Aufgabe des Projektträgers die Vereinbarkeit des Projekts mit dem Betrieb, der Instandhaltung und endgültigen Stilllegung unter den Bedingungen der Klimaneutralität zu prüfen. Möglicherweise bedeutet dies, Gesichtspunkte der Kreislaufwirtschaft und den Übergang zu erneuerbaren Energieträgern in einer frühen Phase des Projektentwicklungszyklus zu berücksichtigen.
</t>
    </r>
  </si>
  <si>
    <t xml:space="preserve">Dieses Formular besteht aus den folgendenden Blättern. </t>
  </si>
  <si>
    <t>Wenn Sie die Prüfung abgeschlossen haben laden Sie es bitte als Anlage zum Antrag im Antragsportal hoch.</t>
  </si>
  <si>
    <t>EFRE-Verwaltungsbehörde</t>
  </si>
  <si>
    <t>EFRE-Programm 2021-2027 Bremen</t>
  </si>
  <si>
    <t>Weitere Unterstützung können Sie zudem bei einem Energieberater erhalten. Informieren Sie sich gerne unter:</t>
  </si>
  <si>
    <t xml:space="preserve">Die Sicherung der Klimaverträglichkeit ist ein Verfahren der Europäischen Kommission, das Maßnahmen zur Eindämmung des Klimawandels (z.B. Verringerung der Treibhausgasemissionen) und zur Anpassung an die Folgen des Klimawandels (Minimierung der Risiken für das Vorhaben) in die Entwicklung von geförderten Infrastrukturprojekten einbezieht. In der EFRE-Förderperiode 2021-2027 dürfen nur noch Infrastrukturinvestitionen mit einer erwarteten Lebensdauer von mindestens fünf Jahren gefördert werden, wenn diese klimaverträglich sind.
</t>
  </si>
  <si>
    <r>
      <rPr>
        <b/>
        <u/>
        <sz val="10"/>
        <color theme="1"/>
        <rFont val="Calibri"/>
        <family val="2"/>
        <scheme val="minor"/>
      </rPr>
      <t>Wie wird der CO2-Fußabdruck für Infrastrukturprojekte ermittelt?</t>
    </r>
    <r>
      <rPr>
        <sz val="10"/>
        <color theme="1"/>
        <rFont val="Calibri"/>
        <family val="2"/>
        <scheme val="minor"/>
      </rPr>
      <t xml:space="preserve">
Aus vielen Infrastrukturprojekten folgt eine Reduktion oder ein Anstieg der Emissionen verglichen mit dem Szenario, das die Situation beschreibt, die ohne das Projekt entstanden wäre. Diese werden als Referenz-Emissionen bezeichnet. Viele Projekte emittieren zudem Treibhausgase direkt in die Atmosphäre (z. B. Verbrennung von Brennstoffen oder Emissionen von Produktionsprozessen) oder indirekt durch bezogenen Strom und/oder bezogene Wärme. Bei der Methode zur Ermittlung des CO2-Fußabdrucks wird auf die Unterscheidung nach Bereichen, sogenannten „Scopes“ zurückgegriffen, die im Treibhausgasprotokoll definiert wurden.
</t>
    </r>
  </si>
  <si>
    <t xml:space="preserve">c. den Zeitraum der Umsetzung der Anpassungsmaßnahme. </t>
  </si>
  <si>
    <t>b. die Wirkung der Anpassungsmaßnahme gegenüber den relevanten klimabedingten Risiken sowie</t>
  </si>
  <si>
    <t>a. die Planung, bzw. bei bereits erfolgter Umsetzung, die Wahl der Anpassungsmaßnahme, um die relevanten klimabedingten Risiken zu adressieren,</t>
  </si>
  <si>
    <t>Bitte erläutern Sie der Bewilligungsstelle</t>
  </si>
  <si>
    <t>Für eine detaillierte Bewertung zur Situation am Standort des Infrastrukturvorhabens sind die Materialen des Hochwasserrisikomanagement mit zu berücksichtigen.</t>
  </si>
  <si>
    <t>Hochwasserrisikomanagement - Die Senatorin für Umwelt, Klima und Wissenschaft</t>
  </si>
  <si>
    <t xml:space="preserve">Überschwemmungen können im Land Bremen auch durch Hochwasser von Flüssen entstehen. </t>
  </si>
  <si>
    <t>-</t>
  </si>
  <si>
    <t>sobald dies der Fall ist kann diese unter Anpassung an die Folgen des Klimawandels im Land Bremen abgerufen werden.</t>
  </si>
  <si>
    <t>Anpassung an die Folgen des Klimawandels im Land Bremen</t>
  </si>
  <si>
    <t>Für Bremerhaven liegt zum jetzigen Zeitpunkt keine Starkregenkarte o. ä. vor,</t>
  </si>
  <si>
    <t>Starkregenvorsorgekarte HB</t>
  </si>
  <si>
    <t>Eine genaue Darstellung der Überschwemmungsrisiken in Folge von Starkregen für das Stadtgebiet Bremen bietet die Starkregenkarte</t>
  </si>
  <si>
    <t>Klima-Informationssystem Bremen</t>
  </si>
  <si>
    <t xml:space="preserve">Für eine genauere Betrachtung des Standortes des Infrastrukturvorhabens sind die Stadtklimaanalysen der Stadtgemeinden heranzuziehen. </t>
  </si>
  <si>
    <r>
      <t xml:space="preserve">Weite </t>
    </r>
    <r>
      <rPr>
        <b/>
        <sz val="11"/>
        <color theme="1"/>
        <rFont val="Calibri"/>
        <family val="2"/>
        <scheme val="minor"/>
      </rPr>
      <t>kleinräumigere Informationen</t>
    </r>
    <r>
      <rPr>
        <sz val="11"/>
        <color theme="1"/>
        <rFont val="Calibri"/>
        <family val="2"/>
        <scheme val="minor"/>
      </rPr>
      <t xml:space="preserve"> zu einzelnen Klimagefahren, die zur Abschätzung der passenden Anpassungsmaßnahmen genutzt werden können, sind im folgenden aufgeführt.</t>
    </r>
  </si>
  <si>
    <t xml:space="preserve">· Anlage von Windschutzhecken. </t>
  </si>
  <si>
    <t>· Einhaltung von Sicherheitsabständen,</t>
  </si>
  <si>
    <t>Stürme</t>
  </si>
  <si>
    <t>· Arbeitsschutzmaßnahmen.</t>
  </si>
  <si>
    <t>· Reduzierung der Versiegelung,</t>
  </si>
  <si>
    <t>·  Schaffung naturnaher Biotope, grün-blauer Infrastruktur, bspw. Grün- und Wasserflächen oder Feuchtbiotope,</t>
  </si>
  <si>
    <t>· Einrichtung von Flächenversickerung, Wasserrückhaltung und -verdunstung durch bspw. Mulden-Rigolen-Systeme und Teiche,</t>
  </si>
  <si>
    <t>· Dachbegrünung und/oder Fassadenbegrünung der Infrastruktur,</t>
  </si>
  <si>
    <t>Überschwemmung und Starkregen</t>
  </si>
  <si>
    <t>· Einsatz von naturbasierten Verschattungselementen zur Reduktion der Verdunstung.</t>
  </si>
  <si>
    <t>· Freihalten von Kaltluftschneisen,</t>
  </si>
  <si>
    <t>· Anlage von Grün- und Wasserflächen,</t>
  </si>
  <si>
    <t>· Dach- und Fassadenbegrünung,</t>
  </si>
  <si>
    <t>Dürre</t>
  </si>
  <si>
    <t>· Implementierung von Hitzeaktionsplänen,</t>
  </si>
  <si>
    <t>· Beachtung von Schutzabständen zum Schutz vor Waldbränden,</t>
  </si>
  <si>
    <t>·  Frischluftzirkulation,</t>
  </si>
  <si>
    <t>· Reduzierung der Versiegelung von Flächen oder Entsiegelung von Plätzen mit anschließender dauerhafter Begrünung,</t>
  </si>
  <si>
    <t>· Anlage natürlicher Wasserrückhaltemaßnahmen (Anlage von Wasserflächen, Renaturierung von Flussauen und -läufen),</t>
  </si>
  <si>
    <t>· Einsatz von naturbasierten Verschattungselementen durch Grünflächen und schattenspendende Bepflanzung,</t>
  </si>
  <si>
    <t>· Dachbegrünung und/oder Fassadenbegrünung der Infrastruktur,</t>
  </si>
  <si>
    <t>Hitze</t>
  </si>
  <si>
    <r>
      <t>Beispielhafte</t>
    </r>
    <r>
      <rPr>
        <sz val="11"/>
        <color rgb="FF000000"/>
        <rFont val="Calibri"/>
        <family val="2"/>
        <scheme val="minor"/>
      </rPr>
      <t xml:space="preserve"> Anpassungsmaßnahmen nach Klimavariablen umfassen u.a.:</t>
    </r>
  </si>
  <si>
    <t>KLiVO Portal - Startseite</t>
  </si>
  <si>
    <t>Klimalotse | Umweltbundesamt</t>
  </si>
  <si>
    <t>Climate-ADAPT (europa.eu)</t>
  </si>
  <si>
    <t>Kompetenzzentrum KomPass | Umweltbundesamt</t>
  </si>
  <si>
    <t>MultiKlima</t>
  </si>
  <si>
    <t>Nützliche Links:</t>
  </si>
  <si>
    <t>Klimawandels.</t>
  </si>
  <si>
    <t xml:space="preserve">Ein Überblick über Werkzeuge der Anpassung bietet zusätzlich KomPass sowie die KomPass-Tatenbank zu beispielhaften lokalen Praxisprojekten zur Anpassung an die Folgen des </t>
  </si>
  <si>
    <t xml:space="preserve">kommunalen Anpassungsaktivitäten der Klimaanpassungsdienst Klimalotse und das Deutsche Klimavorsorgeportal (KLiVO) über wissenswertes zum Themenfeld Anpassungsmaßnahmen. </t>
  </si>
  <si>
    <t xml:space="preserve">das Kompetenzzentrum Klimafolgen und Anpassung (KomPass) im Handbuch zur guten Praxis der Anpassung an den Klimawandel. Zusätzlich informiert ClimateADAPT sowie bei </t>
  </si>
  <si>
    <t xml:space="preserve">Projektes MultiKlima (https://www.klimaanpassung.bremen.de/projekte/multiklima-20408), zu finden. Außerdem bieten u.a. das Umweltbundesamt und </t>
  </si>
  <si>
    <t xml:space="preserve">Land Bremen“ (https://www.klimaanpassung.bremen.de) von der Senatorin für Umwelt, Klima und Wissenschaft, z. B. im Maßnahmenkatalog des </t>
  </si>
  <si>
    <t xml:space="preserve">(bspw. „no-regret-Maßnahmen“ oder „win-win-Maßnahmen“). Informationen zur Anpassung an den Klimawandel sind auf der Webseite „Anpassung an die Folgen des Klimawandels im </t>
  </si>
  <si>
    <t xml:space="preserve">eingeräumt werden, durch die auch beim unterbleibenden Eintreten der potenziellen Klimarisiken ein positiver Beitrag für soziale, ökonomische sowie ökologische Belange erzielt wird </t>
  </si>
  <si>
    <t xml:space="preserve">Eintreten prognostizierter potenzieller Klimarisiken bei der Wahl und Umsetzung geeigneter Anpassungsmaßnahmen Rechnung zu tragen, sollte Anpassungsmaßnahmen Vorrang </t>
  </si>
  <si>
    <t xml:space="preserve">beizutragen. Weiche Maßnahmen entfalten ihre Wirkung über Informationen und Veränderungen in der Planung, bspw. im Betriebsablauf. Um den verbundenen Unsicherheiten beim </t>
  </si>
  <si>
    <t xml:space="preserve">wie das Anlegen von Teichen oder die Schaffung von Retentionsflächen, sind insbesondere geeignet um Hochwasserereignisse abzumildern und zur Verbesserung des Stadtklimas </t>
  </si>
  <si>
    <t xml:space="preserve">werden. Grüne Maßnahmen umfassen naturbasierte Optionen, die die Begrünung, Verschattung sowie Versickerung und Luftverhältnisse verbessern und fördern. Blaue Maßnahmen, </t>
  </si>
  <si>
    <t xml:space="preserve">Bei der Wahl geeigneter Anpassungsmaßnahmen sollten möglichst naturbasierte Lösungen (grüne und blaue Anpassungsmaßnahmen) sowie weiche Anpassungsmaßnahmen umgesetzt </t>
  </si>
  <si>
    <t>Infrastrukturvorhabens gegenüber erheblichen klimabedingten Risiken zu reduziere.</t>
  </si>
  <si>
    <t xml:space="preserve">Analyse durch die Antragstellenden Anpassungsmaßnahmen zu planen und umsetzen, die geeignet sind die relevanten Themen zu adressieren und die Resilienz des </t>
  </si>
  <si>
    <t xml:space="preserve">Für die im Rahmen der durchgeführten Anfälligkeitsanalyse und nach der Risikobewertung als mittel oder hoch (gelb oder rot) eingestuften Klimagefahren sind in der detaillierten </t>
  </si>
  <si>
    <t>4.5 Anpassungsmaßnahmen (auszufüllen)</t>
  </si>
  <si>
    <t>Höchste Stufe</t>
  </si>
  <si>
    <t>Falle der Förderung von Kultur, Kulturerbe und Kultureinrichtungen</t>
  </si>
  <si>
    <t>Umwelt</t>
  </si>
  <si>
    <t>Gesundheit und Sicherhheit</t>
  </si>
  <si>
    <t>Vermögenswerte</t>
  </si>
  <si>
    <t>Begründung</t>
  </si>
  <si>
    <t>Risiko</t>
  </si>
  <si>
    <t>Klimagefahr</t>
  </si>
  <si>
    <r>
      <t xml:space="preserve">Risikobewertung für die Stadtgemeinde </t>
    </r>
    <r>
      <rPr>
        <b/>
        <sz val="12"/>
        <color theme="8" tint="-0.249977111117893"/>
        <rFont val="Calibri"/>
        <family val="2"/>
        <scheme val="minor"/>
      </rPr>
      <t>Bremerhaven</t>
    </r>
  </si>
  <si>
    <t>hoch</t>
  </si>
  <si>
    <t>mittel</t>
  </si>
  <si>
    <t>gering</t>
  </si>
  <si>
    <t>Kategorien:</t>
  </si>
  <si>
    <r>
      <t xml:space="preserve">Risikobewertung für die Stadtgemeinde </t>
    </r>
    <r>
      <rPr>
        <b/>
        <sz val="12"/>
        <color theme="8" tint="-0.249977111117893"/>
        <rFont val="Calibri"/>
        <family val="2"/>
        <scheme val="minor"/>
      </rPr>
      <t>Bremen</t>
    </r>
  </si>
  <si>
    <t xml:space="preserve">Wenn bei einer Klimagefahr "keine ausreichende Anfälligkeit" erscheint, muss für diese Klimagefahr keine Risikobewertung durchgeführt werden. </t>
  </si>
  <si>
    <t>Bewerten Sie in der folgenden Tabelle je nach Stadtgemeinde und Klimagfahr das Risiko verschiedener Kategorien und begründen diese Einschätzung kurz.</t>
  </si>
  <si>
    <t>Die Klimagefahr kann keine (oder unbedeutende) Schäden verursachen, die ohne zusätzliche Maßnahmen aufgefangen werden können.</t>
  </si>
  <si>
    <t>Geringes Risiko:</t>
  </si>
  <si>
    <t>Die Klimagefahr kann leichte Schäden bei Vermögenswerten, Gesundheit und Sicherheit sowie der Umwelt verursachen, die durch zusätzliche Maßnahmen aufgefangen werden können.</t>
  </si>
  <si>
    <t>Mittleres Risiko:</t>
  </si>
  <si>
    <t>Die Klimagefahr kann erhebliche Schäden auf Vermögenswerte, Gesundheit und Sicherheit sowie Umwelt verursachen, die außerordentliche Sofortmaßnahmen erfordern.</t>
  </si>
  <si>
    <t>Hohes Risiko:</t>
  </si>
  <si>
    <t xml:space="preserve">Die Bewertung soll hierbei als „gering“, „mittel“ und „hoch“ erfolgen: </t>
  </si>
  <si>
    <t>Können durch sturmbedingte Schäden Auswirkungen an kulturellen Infrastrukturen sowie materiellem Kulturerbe entstehen?</t>
  </si>
  <si>
    <t>Können durch Überschwemmungen oder eindringendes Wasser Schäden Auswirkungen an kulturellen Infrastrukturen sowie materiellem Kulturerbe entstehen?</t>
  </si>
  <si>
    <t>Können durch anhaltende Trockenheit, Brände sowie mangelnde Versorgung mit Wasser Schäden Auswirkungen an kulturellen Infrastrukturen sowie materiellem Kulturerbe entstehen?</t>
  </si>
  <si>
    <t>Können durch hitzebedingte Schäden Auswirkungen an kulturellen Infrastrukturen sowie materiellem Kulturerbe entstehen?</t>
  </si>
  <si>
    <t>Kultur, Kulturerbe und Kultureinrichtungen</t>
  </si>
  <si>
    <t xml:space="preserve">Risikobewertung im Falle der Förderung von Kultur, Kulturerbe und Kultureinrichtungen </t>
  </si>
  <si>
    <t>Können durch sturmbedingte Schäden Schadstoffe freigesetzt werden, die sich auf die Umwelt auswirken?</t>
  </si>
  <si>
    <t>Können durch Überschwemmungen oder eindringendes Wasser Schadstoffe freigesetzt werden, die sich auf die Umwelt auswirken?</t>
  </si>
  <si>
    <t xml:space="preserve">        Können durch anhaltende Trockenheit, Brände sowie mangelnde Versorgung mit Wasser Schadstoffe freigesetzt werden, die sich auf die Umwelt auswirken?</t>
  </si>
  <si>
    <t>Können durch hitzebedingte Schäden Schadstoffe freigesetzt werden, die sich auf die Umwelt auswirken?</t>
  </si>
  <si>
    <t>Haben Sie Notfallpläne, die die Gesundheit und Sicherheit Ihrer Mitarbeitenden sowie von Nutzerinnen und Nutzern sicherstellen?</t>
  </si>
  <si>
    <t>Bestehen für Mitarbeitende sowie Nutzende gesundheitsgefährdende Risiken durch herabfallende oder umstürzende Objekte?</t>
  </si>
  <si>
    <t>Bestehen für Mitarbeitende sowie Nutzende gesundheitsgefährdende Risiken durch Überschwemmungen oder eindringendes Wasser sowie Stoffe, die durch Überschwemmungen freigesetzt werden könnten?</t>
  </si>
  <si>
    <t>Bestehen für Mitarbeitende sowie Nutzende gesundheitsgefährdende Risiken durch anhaltende Trockenheit sowie mangelnde Versorgung mit Wasser?</t>
  </si>
  <si>
    <t>Bestehen für Mitarbeitende sowie Nutzende gesundheitsgefährdende Risiken durch hohe Temperaturen oder Stoffe, die durch Hitze freigesetzt werden könnten?</t>
  </si>
  <si>
    <t>Gesundheit und Sicherheit</t>
  </si>
  <si>
    <t>Können sturmbedingte Schäden an Ihren Anlagen und Prozessen vor Ort sowie Produkten und Dienstleistungen durch die normale Aktivität Ihres Geschäftsprozesses aufgefangen werden?</t>
  </si>
  <si>
    <t>Können durch Überschwemmungen bedingte Schäden an Ihren Anlagen und Prozessen vor Ort sowie Produkten und Dienstleistungen durch die normale Aktivität Ihres Geschäftsprozesses aufgefangen werden?</t>
  </si>
  <si>
    <t>Können durch anhaltende Trockenheit bedingte Schäden an Ihren Anlagen und Prozessen vor Ort sowie Produkten und Dienstleistungen durch die normale Aktivität Ihres Geschäftsprozesses aufgefangen werden?</t>
  </si>
  <si>
    <t>Können hitzebedingte Schäden an Ihren Anlagen und Prozessen vor Ort sowie Produkten und Dienstleistungen durch die normale Aktivität Ihres Geschäftsprozesses aufgefangen werden?</t>
  </si>
  <si>
    <t>Sturm</t>
  </si>
  <si>
    <t xml:space="preserve">Dürre </t>
  </si>
  <si>
    <t>Zur Unterstützung bei der Bewertung des Risikos kann durch die Antragstellenden die in der Tabelle aufgelisteten Fragen herangezogen werden:</t>
  </si>
  <si>
    <r>
      <t xml:space="preserve">Wie bei der Sensitivitätsbewertung muss die </t>
    </r>
    <r>
      <rPr>
        <b/>
        <sz val="11"/>
        <color theme="1"/>
        <rFont val="Calibri"/>
        <family val="2"/>
        <scheme val="minor"/>
      </rPr>
      <t>Bewertung des Risikos</t>
    </r>
    <r>
      <rPr>
        <sz val="11"/>
        <color theme="1"/>
        <rFont val="Calibri"/>
        <family val="2"/>
        <scheme val="minor"/>
      </rPr>
      <t xml:space="preserve"> je Klimagefahr durch den </t>
    </r>
    <r>
      <rPr>
        <b/>
        <sz val="11"/>
        <color theme="1"/>
        <rFont val="Calibri"/>
        <family val="2"/>
        <scheme val="minor"/>
      </rPr>
      <t>Antragstellenden</t>
    </r>
    <r>
      <rPr>
        <sz val="11"/>
        <color theme="1"/>
        <rFont val="Calibri"/>
        <family val="2"/>
        <scheme val="minor"/>
      </rPr>
      <t xml:space="preserve"> durchgeführt werden.</t>
    </r>
  </si>
  <si>
    <r>
      <t xml:space="preserve">Die Risikobewertung findet für die jeweilige Klimagefahr statt, gegenüber dieser das Infrastrukturvorhaben eine </t>
    </r>
    <r>
      <rPr>
        <b/>
        <sz val="11"/>
        <color rgb="FF000000"/>
        <rFont val="Calibri"/>
        <family val="2"/>
        <scheme val="minor"/>
      </rPr>
      <t>mittlere oder hohe Anfälligkeit</t>
    </r>
    <r>
      <rPr>
        <sz val="11"/>
        <color rgb="FF000000"/>
        <rFont val="Calibri"/>
        <family val="2"/>
        <scheme val="minor"/>
      </rPr>
      <t xml:space="preserve"> aufweist.</t>
    </r>
  </si>
  <si>
    <t>4.4 Risiko (auszufüllen)</t>
  </si>
  <si>
    <t>Sensitivität</t>
  </si>
  <si>
    <t>Exposition</t>
  </si>
  <si>
    <r>
      <t xml:space="preserve">Anfälligkeitsanalyse für die Stadtgemeinde </t>
    </r>
    <r>
      <rPr>
        <b/>
        <sz val="12"/>
        <color theme="8" tint="-0.249977111117893"/>
        <rFont val="Calibri"/>
        <family val="2"/>
        <scheme val="minor"/>
      </rPr>
      <t>Bremerhaven</t>
    </r>
  </si>
  <si>
    <r>
      <t xml:space="preserve">Anfälligkeitsanalyse für die Stadtgemeinde </t>
    </r>
    <r>
      <rPr>
        <b/>
        <sz val="12"/>
        <color theme="8" tint="-0.249977111117893"/>
        <rFont val="Calibri"/>
        <family val="2"/>
        <scheme val="minor"/>
      </rPr>
      <t>Bremen</t>
    </r>
  </si>
  <si>
    <r>
      <t xml:space="preserve">aufweist, muss eine </t>
    </r>
    <r>
      <rPr>
        <b/>
        <sz val="11"/>
        <color theme="1"/>
        <rFont val="Calibri"/>
        <family val="2"/>
        <scheme val="minor"/>
      </rPr>
      <t>Risikobewertung durch die Antragstellenden</t>
    </r>
    <r>
      <rPr>
        <sz val="11"/>
        <color theme="1"/>
        <rFont val="Calibri"/>
        <family val="2"/>
        <scheme val="minor"/>
      </rPr>
      <t xml:space="preserve"> stattfinden. </t>
    </r>
  </si>
  <si>
    <t>(„hoch-gering“, „gering-hoch“„mittel-mittel“, „mittel-hoch“, „hoch-mittel“, „hoch-hoch“),</t>
  </si>
  <si>
    <r>
      <t xml:space="preserve">Für ein Infrastrukturvorhaben, dass bei einer Klimagefahr </t>
    </r>
    <r>
      <rPr>
        <b/>
        <sz val="11"/>
        <color rgb="FF000000"/>
        <rFont val="Calibri"/>
        <family val="2"/>
        <scheme val="minor"/>
      </rPr>
      <t>mittlere (gelb) oder hohe (rot) Anfälligkeit</t>
    </r>
  </si>
  <si>
    <t>nicht weiter zu berücksichtigen und gelten als mit den Zielen von Säule 2 Klimaresilienz vereinbar.</t>
  </si>
  <si>
    <t>darstellen, ist im Sinne der Verhältnismäßigkeit des Verfahrens sowie der Berücksichtigung der maximalen Ausprägung des RCP 8.5 Szenarios</t>
  </si>
  <si>
    <r>
      <t xml:space="preserve">Eine Klimagefahr, die im Ergebnis der Anfälligkeitsanalyse ein „gering-gering“ ,„gering-mittel“ oder „mittel-gering“  </t>
    </r>
    <r>
      <rPr>
        <b/>
        <sz val="11"/>
        <color rgb="FF000000"/>
        <rFont val="Calibri"/>
        <family val="2"/>
        <scheme val="minor"/>
      </rPr>
      <t>(geringe Anfälligkeit; grün)</t>
    </r>
    <r>
      <rPr>
        <sz val="11"/>
        <color rgb="FF000000"/>
        <rFont val="Calibri"/>
        <family val="2"/>
        <scheme val="minor"/>
      </rPr>
      <t>,</t>
    </r>
  </si>
  <si>
    <t>und stellt die gesamte Anfälligkeit des Infrastrukturvorhabens gegenüber potenziellen künftigen Klimagefahren dar.</t>
  </si>
  <si>
    <t>Die Anfälligkeitsanalyse des Infrastrukturvorhabens fasst die Ergebnisse der Expositions- sowie Sensitivitätsanalyse zusammen</t>
  </si>
  <si>
    <t>4.3 Anfälligkeit (automatisch ermittelt)</t>
  </si>
  <si>
    <t>Zugangs- und Verkehrsanbindungen</t>
  </si>
  <si>
    <t>Outputs wie Produkte und Dienstleistungen</t>
  </si>
  <si>
    <t>Inputs wie Wasser und Energie</t>
  </si>
  <si>
    <t>Anlagen und Prozesse vor Ort</t>
  </si>
  <si>
    <t>Überschwemmungen und Starkregen</t>
  </si>
  <si>
    <r>
      <t xml:space="preserve">Sensitivitätsanalyse für die Stadtgemeinde </t>
    </r>
    <r>
      <rPr>
        <b/>
        <sz val="12"/>
        <color rgb="FF002060"/>
        <rFont val="Calibri"/>
        <family val="2"/>
        <scheme val="minor"/>
      </rPr>
      <t>Bremerhaven</t>
    </r>
  </si>
  <si>
    <r>
      <t xml:space="preserve">Sensitivitätsanalyse für die Stadtgemeinde </t>
    </r>
    <r>
      <rPr>
        <b/>
        <sz val="12"/>
        <color theme="8" tint="-0.249977111117893"/>
        <rFont val="Calibri"/>
        <family val="2"/>
        <scheme val="minor"/>
      </rPr>
      <t>Bremen</t>
    </r>
  </si>
  <si>
    <t>Bewerten Sie in der folgenden Tabelle je nach Stadtgemeinde und Klimagfahr die Sensitivität verschiedener Kategorien und begründen diese Einschätzung kurz.</t>
  </si>
  <si>
    <t>Können Zugangs und Verkehrsanbindungen zu dem von Ihnen beantragten Infrastrukturvorhaben durch Stürme eingeschränkt oder beschädigt werden?</t>
  </si>
  <si>
    <t>Können Zugangs und Verkehrsanbindungen zu dem von Ihnen beantragten Infrastrukturvorhaben durch Starkregen eingeschränkt oder beschädigt werden?</t>
  </si>
  <si>
    <t>Können Zugänge und Verkehrsanbindungen auch bei Trockenheit (geringe Flusspegel, Straßenschäden) erreicht werden?</t>
  </si>
  <si>
    <t>Können Zugänge und Verkehrsanbindungen zu dem von Ihnen beantrage Infrastrukturvorhaben durch temperaturbedingte Hitzeeinwirkungen eingeschränkt oder beschädigt werden?</t>
  </si>
  <si>
    <t>Kann das von Ihnen beantragte Infrastrukturvorhaben sowie damit in Verbindung stehende Produkte durch Stürme beschädigt werden?</t>
  </si>
  <si>
    <t>Kann das von Ihnen beantragte Infrastrukturvorhaben sowie damit in Verbindung stehende Produkt durch Starkregen beschädigt werden?</t>
  </si>
  <si>
    <t>Kann das von Ihnen beantragte Infrastrukturvorhaben sowie damit in Verbindung stehende Produkte durch Dürre beschädigt werden?</t>
  </si>
  <si>
    <t>Kann das von Ihnen beantragte Infrastrukturvorhaben sowie damit in Verbindung stehende Produkte durch hohe Temperaturen beschädigt werden?</t>
  </si>
  <si>
    <t>Berücksichtigen Sie Notfallpläne, die im Falle von sturmbedingten Schäden die Versorgung aufrechterhalten?</t>
  </si>
  <si>
    <t>Berücksichtigen Sie Notfallpläne, die im Falle von Überschwemmungen die Versorgung aufrechterhalten?</t>
  </si>
  <si>
    <t>Berücksichtigen Sie Notfallpläne, die im Falle des Mangels von Wasser oder bei brandbedingten Schäden die Versorgung aufrechterhalten?</t>
  </si>
  <si>
    <t>Berücksichtigen Sie Notfallpläne, die im Falle von hitzebedingten Schäden die Versorgung aufrechterhalten?</t>
  </si>
  <si>
    <t>Können die für das von Ihnen beantragte Infrastrukturvorhaben notwendigen Rohstoffe oder Vorprodukte durch Stürme beschädigt werden?</t>
  </si>
  <si>
    <t>Können die für das von Ihnen beantragte Infrastrukturvorhaben notwendigen Rohstoffe oder Vorprodukte durch Starkregen beschädigt werden?</t>
  </si>
  <si>
    <t>Können für das von Ihnen beantragte Infrastrukturvorhaben notwendige Rohstoffe oder Vorprodukte durch Dürre beschädigt werden?</t>
  </si>
  <si>
    <t>Können für das von Ihnen beantragte Infrastrukturvorhaben notwendige Rohstoffe oder Vorprodukte durch hohe Temperaturen beschädigt werden?</t>
  </si>
  <si>
    <t>Befindet sich das von Ihnen beantragte Infrastrukturvorhaben in der Nähe eines Waldes oder brandbegünstigter Anlagen?</t>
  </si>
  <si>
    <t>Könnte es zu Bodensenkungen kommen und das von Ihnen beantragte Infrastrukturvorhaben durch Risse oder Schiefstellungen beschädigt werden?</t>
  </si>
  <si>
    <t>Sind anliegende Nutzungsflächen in unmittelbarer Nähe zu Ihrem Infrastrukturvorhaben anfällig für Hitze (bspw. durch Brandgefahr)?</t>
  </si>
  <si>
    <t>Sind im Rahmen des von Ihnen beantragten Infrastrukturvorhabens Anlagen und Schutzgüter vor eindringendem Wasser sowie vor Überflutung gesichert?</t>
  </si>
  <si>
    <t>Ist das von Ihnen beantragte Infrastrukturvorhaben anfällig für geringe Wasserstände in Flüssen oder höhere Wassertemperaturen?</t>
  </si>
  <si>
    <t>Benötigen Sie für die Ausführung und Aufrechterhaltung von Betriebsprozessen bestimmte Temperaturen?</t>
  </si>
  <si>
    <t>Ist das von Ihnen beantragte Infrastrukturvorhaben anfällig für Stürme und dadurch bedingt umstürzende Objekte?</t>
  </si>
  <si>
    <t>Ist das von Ihnen beantragte Infrastrukturvorhaben anfällig für eindringendes Wasser, Sturzfluten oder starkregenbedingter Veränderungen des Bodens?</t>
  </si>
  <si>
    <t>Ist das von Ihnen beantragte (grüne) Infrastrukturvorhaben anfällig für geringe Niederschlagsmengen oder längere Trockenperioden?</t>
  </si>
  <si>
    <t>Ist das von Ihnen beantragte Infrastrukturvorhaben anfällig für Hitzeschäden, bspw. aufgrund der gewählten Gebäudesubstanz?</t>
  </si>
  <si>
    <t>Themenfelder</t>
  </si>
  <si>
    <t xml:space="preserve">(bspw. anhand von Erfahrungen anderer Produktionseinrichtungen oder vergleichbarer Unternehmen/Einrichtungen)? </t>
  </si>
  <si>
    <t>Bestehen Ihrerseits Erfahrungen zu Beeinträchtigungen oder Gefährdungen vergleichbarer Projekttypen</t>
  </si>
  <si>
    <t>.</t>
  </si>
  <si>
    <t>inwieweit waren die jeweiligen Elemente beeinträchtigt oder hätten beeinträchtigt werden können?</t>
  </si>
  <si>
    <t>Wenn relevante Elemente des Infrastrukturtyps bereits von der jeweiligen klimabedingten Exposition betroffen oder nahezu betroffen waren,</t>
  </si>
  <si>
    <r>
      <t xml:space="preserve">Zur Unterstützung bei der Bewertung der Sensitivität kann durch die </t>
    </r>
    <r>
      <rPr>
        <b/>
        <sz val="11"/>
        <color rgb="FF000000"/>
        <rFont val="Calibri"/>
        <family val="2"/>
        <scheme val="minor"/>
      </rPr>
      <t>Antragstellenden</t>
    </r>
    <r>
      <rPr>
        <sz val="11"/>
        <color rgb="FF000000"/>
        <rFont val="Calibri"/>
        <family val="2"/>
        <scheme val="minor"/>
      </rPr>
      <t xml:space="preserve"> zusätzlich zu den in der Tabelle aufgelisteten Fragen folgende Fragestellung herangezogen werden:</t>
    </r>
  </si>
  <si>
    <t xml:space="preserve">Die Klimagefahr hat keine (oder unbedeutende) Auswirkungen, die ohne zusätzliche Maßnahmen aufgefangen werden können. </t>
  </si>
  <si>
    <t>Geringe Sensitivität:</t>
  </si>
  <si>
    <t xml:space="preserve">Die Klimagefahr kann leichte Auswirkungen auf Anlagen und Prozesse, Inputs und Outputs und Verkehrsverbindungen haben. </t>
  </si>
  <si>
    <t>Mittlere Sensitivität:</t>
  </si>
  <si>
    <t xml:space="preserve">Die Klimagefahr kann erhebliche Auswirkungen auf Anlagen und Prozesse, Inputs, Outputs und Verkehrsverbindungen haben. </t>
  </si>
  <si>
    <r>
      <rPr>
        <b/>
        <sz val="7"/>
        <color theme="1"/>
        <rFont val="Calibri"/>
        <family val="2"/>
        <scheme val="minor"/>
      </rPr>
      <t xml:space="preserve"> </t>
    </r>
    <r>
      <rPr>
        <b/>
        <sz val="11"/>
        <color theme="1"/>
        <rFont val="Calibri"/>
        <family val="2"/>
        <scheme val="minor"/>
      </rPr>
      <t>Hohe Sensitivität:</t>
    </r>
  </si>
  <si>
    <t>Die Bewertung soll hierbei als „gering“, „mittel“ und „hoch“ erfolgen:</t>
  </si>
  <si>
    <r>
      <t xml:space="preserve">Für die bei der Expositionsanalyse genannten Klimagefahren ist eine </t>
    </r>
    <r>
      <rPr>
        <b/>
        <sz val="11"/>
        <color rgb="FF000000"/>
        <rFont val="Calibri"/>
        <family val="2"/>
        <scheme val="minor"/>
      </rPr>
      <t xml:space="preserve">Bewertung der Sensitivität </t>
    </r>
    <r>
      <rPr>
        <sz val="11"/>
        <color rgb="FF000000"/>
        <rFont val="Calibri"/>
        <family val="2"/>
        <scheme val="minor"/>
      </rPr>
      <t xml:space="preserve">des Infrastrukturvorhabens durch die </t>
    </r>
    <r>
      <rPr>
        <b/>
        <sz val="11"/>
        <color rgb="FF000000"/>
        <rFont val="Calibri"/>
        <family val="2"/>
        <scheme val="minor"/>
      </rPr>
      <t>Antragstellenden</t>
    </r>
    <r>
      <rPr>
        <sz val="11"/>
        <color rgb="FF000000"/>
        <rFont val="Calibri"/>
        <family val="2"/>
        <scheme val="minor"/>
      </rPr>
      <t xml:space="preserve"> vorzunehmen.</t>
    </r>
  </si>
  <si>
    <t xml:space="preserve">4. Zugangs- und Verkehrsverbindungen, auch wenn sie nicht der unmittelbaren Kontrolle über das Projekt unterliegen. </t>
  </si>
  <si>
    <t>3. Outputs wie Produkte und Dienstleistungen und</t>
  </si>
  <si>
    <t>2. Inputs wie Wasser und Energie,</t>
  </si>
  <si>
    <t xml:space="preserve">1. Anlagen und Prozesse vor Ort, </t>
  </si>
  <si>
    <t xml:space="preserve">Um den gegebene Projekttypen umfassend zu erfassen und zu bewerten, wird in Anlehnung an die Technische Leitlinien 2021-2027 eine Untergliederung des Projekttypen in vier Themen empfohlen: </t>
  </si>
  <si>
    <t>4.2 Sensitivität (auszufüllen)</t>
  </si>
  <si>
    <t>Zukunft</t>
  </si>
  <si>
    <t>Gegenwart</t>
  </si>
  <si>
    <r>
      <t xml:space="preserve">Expositionsanalyse für die Stadtgemeinde </t>
    </r>
    <r>
      <rPr>
        <b/>
        <sz val="12"/>
        <color theme="8" tint="-0.249977111117893"/>
        <rFont val="Calibri"/>
        <family val="2"/>
        <scheme val="minor"/>
      </rPr>
      <t>Bremerhaven</t>
    </r>
  </si>
  <si>
    <r>
      <t>Expositionsanalyse für die Stadtgemeinde</t>
    </r>
    <r>
      <rPr>
        <b/>
        <sz val="12"/>
        <color theme="8" tint="-0.249977111117893"/>
        <rFont val="Calibri"/>
        <family val="2"/>
        <scheme val="minor"/>
      </rPr>
      <t xml:space="preserve"> Bremen</t>
    </r>
  </si>
  <si>
    <t>Im folgenden ist die jeweilige Exposition für Bremen und Bremerhaven zu den Klimagefahren tabellarisch dargestellt.</t>
  </si>
  <si>
    <t>bei der Senatorin für Umwelt, Klima und Wissenschaft (SUKW) bereitgestellt werden.</t>
  </si>
  <si>
    <t>welche inklusive Grenzwertziehung durch die Landeszentrale Klimaanpassung Bremen im Referat 43 – Anpassung an den Klimawandel</t>
  </si>
  <si>
    <t>Als Datengrundlage dienen hier Analysen der entsprechenden Klimagefahr sowohl anhand von Beobachtungsdaten als auch Klimaprojektionsdaten,</t>
  </si>
  <si>
    <t>und die Antragstellerin bzw. der Antragsteller für die möglichen, zu erwartenden klimatischen Entwicklungen sensibilisiert.</t>
  </si>
  <si>
    <t>Zunächst wird anhand des Standorts des geplanten Vorhabens die Exposition gegenüber jeder einzelnen der vier Klimagefahren abgeschätzt</t>
  </si>
  <si>
    <t>4.1 Exposition (vorgegeben)</t>
  </si>
  <si>
    <t>entsprechende Anpassungsmaßnahmen abzuleiten.</t>
  </si>
  <si>
    <t>das Risiko bei bestehender Anfälligkeit zu bewerten, um</t>
  </si>
  <si>
    <t>die Anfälligkeit für Klimarisiken aus Exposition und Sensitivität abzuschätzen sowie</t>
  </si>
  <si>
    <t>die Sensitivität der Infrastrukturinvestition gegenüber den vier Klimagefahren zu bewerten,</t>
  </si>
  <si>
    <t>die Exposition zu erkennen,</t>
  </si>
  <si>
    <t>Wichtig: Bei den rötlich markierten Schritten und Feldern sind Bewertungen oder Erläuterungen durch Antragstellende notwendig.</t>
  </si>
  <si>
    <r>
      <t xml:space="preserve">zu den vier Klimagefahren (Hitze, Dürre, Überschwemmung und Starkregen, Sturm) befasst, um folgende </t>
    </r>
    <r>
      <rPr>
        <b/>
        <sz val="11"/>
        <color theme="1"/>
        <rFont val="Calibri"/>
        <family val="2"/>
        <scheme val="minor"/>
      </rPr>
      <t xml:space="preserve">5 Schritte </t>
    </r>
    <r>
      <rPr>
        <sz val="11"/>
        <color theme="1"/>
        <rFont val="Calibri"/>
        <family val="2"/>
        <scheme val="minor"/>
      </rPr>
      <t>durchzuführen:</t>
    </r>
  </si>
  <si>
    <r>
      <t xml:space="preserve">Die </t>
    </r>
    <r>
      <rPr>
        <b/>
        <sz val="11"/>
        <color theme="1"/>
        <rFont val="Calibri"/>
        <family val="2"/>
        <scheme val="minor"/>
      </rPr>
      <t>Antragstellerin bzw. der Antragsteller</t>
    </r>
    <r>
      <rPr>
        <sz val="11"/>
        <color theme="1"/>
        <rFont val="Calibri"/>
        <family val="2"/>
        <scheme val="minor"/>
      </rPr>
      <t xml:space="preserve"> wird im Rahmen der Prüfung ihrer/seiner Infrastrukturinvestitionen auf Klimaresilienz mit spezifischen Fragen</t>
    </r>
  </si>
  <si>
    <r>
      <t>Sturm</t>
    </r>
    <r>
      <rPr>
        <sz val="11"/>
        <color rgb="FF000000"/>
        <rFont val="Calibri"/>
        <family val="2"/>
        <scheme val="minor"/>
      </rPr>
      <t xml:space="preserve"> </t>
    </r>
  </si>
  <si>
    <t>Folgende 4 Klimagefahren müssen geprüft werden:</t>
  </si>
  <si>
    <t>Prüfung der Widerstandsfähigkeit des Vorhabens gegen extreme Wetter- und Klimaauswirkungen, die im Rahmen des Klimawandels zu erwarten sind.</t>
  </si>
  <si>
    <t>4. Klimaresilienz</t>
  </si>
  <si>
    <t>Bewerten Sie in der folgenden Tabelle je nach Klimagfahr das Risiko verschiedener Kategorien und begründen diese Einschätzung kurz.</t>
  </si>
  <si>
    <t>Bewerten Sie in der folgenden Tabelle je nach Klimagfahr die Sensitivität verschiedener Kategorien und begründen diese Einschätzung kurz.</t>
  </si>
  <si>
    <t>Im folgenden ist die jeweilige Exposition für Bremen zu den Klimagefahren tabellarisch dargestellt.</t>
  </si>
  <si>
    <t>Im folgenden ist die jeweilige Exposition für Bremerhaven zu den Klimagefahren tabellarisch dargestellt.</t>
  </si>
  <si>
    <t>Blatt 4.1:  Klimaresilienz HB</t>
  </si>
  <si>
    <t>Blatt 4.2: Klimaresilienz BHV</t>
  </si>
  <si>
    <r>
      <rPr>
        <u/>
        <sz val="11"/>
        <color theme="1"/>
        <rFont val="Calibri"/>
        <family val="2"/>
        <scheme val="minor"/>
      </rPr>
      <t>Für Unternehmen</t>
    </r>
    <r>
      <rPr>
        <sz val="11"/>
        <color theme="1"/>
        <rFont val="Calibri"/>
        <family val="2"/>
        <scheme val="minor"/>
      </rPr>
      <t>: Sind Sie EMAS/ISO50001-zertifziert bzw. haben in den vergangenen zwei Jahren eine DNK-Erklärung (deutscher Nachhaltigkeitskodex) veröffentlicht?</t>
    </r>
  </si>
  <si>
    <r>
      <rPr>
        <u/>
        <sz val="11"/>
        <color theme="1"/>
        <rFont val="Calibri"/>
        <family val="2"/>
        <scheme val="minor"/>
      </rPr>
      <t>Für Gebietskörperschaften:</t>
    </r>
    <r>
      <rPr>
        <sz val="11"/>
        <color theme="1"/>
        <rFont val="Calibri"/>
        <family val="2"/>
        <scheme val="minor"/>
      </rPr>
      <t xml:space="preserve"> Nimmt Ihre Gebietskörperschaft am eea (European Energy Award) teil?</t>
    </r>
  </si>
  <si>
    <t>Bitte bestätigen und erläutern Sie im folgenden Textfeld die Vereinbarkeit der geförderten Infrastrukturinvestition mit dem Bremische Klimaschutz- und Energiegesetz (BremKEG). Wie wollen Sie einen Rückgang der Emissionen bis 2030 (minus 60 Prozent ggü. 1990) und Klimaneutralität in 2038 erreichen?</t>
  </si>
  <si>
    <t>Calculation Tools and Guidance | GHG Protocol</t>
  </si>
  <si>
    <r>
      <rPr>
        <sz val="11"/>
        <rFont val="Calibri"/>
        <family val="2"/>
        <scheme val="minor"/>
      </rPr>
      <t>Die EU-Kommission verlangt eine Berechnung des</t>
    </r>
    <r>
      <rPr>
        <u/>
        <sz val="11"/>
        <color theme="10"/>
        <rFont val="Calibri"/>
        <family val="2"/>
        <scheme val="minor"/>
      </rPr>
      <t xml:space="preserve"> „Treibhausgas-Fußabdrucks“</t>
    </r>
    <r>
      <rPr>
        <sz val="11"/>
        <rFont val="Calibri"/>
        <family val="2"/>
        <scheme val="minor"/>
      </rPr>
      <t>, also der absoluten Treibhausgasemissionen der geförderten Infrastrukturinvestition.</t>
    </r>
  </si>
  <si>
    <t>Stand: 08.05.2024</t>
  </si>
  <si>
    <t>A_20_FO_V1_Klimaverträglichkeit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</si>
</sst>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66" x14ac:knownFonts="1">
    <font>
      <sz val="11"/>
      <color theme="1"/>
      <name val="Calibri"/>
      <family val="2"/>
      <scheme val="minor"/>
    </font>
    <font>
      <sz val="11"/>
      <color theme="1"/>
      <name val="Calibri"/>
      <family val="2"/>
      <scheme val="minor"/>
    </font>
    <font>
      <sz val="11"/>
      <color rgb="FF006100"/>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b/>
      <sz val="30"/>
      <color rgb="FF44546A"/>
      <name val="Calibri"/>
      <family val="2"/>
      <scheme val="minor"/>
    </font>
    <font>
      <b/>
      <sz val="22"/>
      <color theme="8" tint="-0.249977111117893"/>
      <name val="Calibri"/>
      <family val="2"/>
      <scheme val="minor"/>
    </font>
    <font>
      <sz val="22"/>
      <color theme="1"/>
      <name val="Calibri"/>
      <family val="2"/>
      <scheme val="minor"/>
    </font>
    <font>
      <sz val="16"/>
      <color theme="1"/>
      <name val="Calibri"/>
      <family val="2"/>
      <scheme val="minor"/>
    </font>
    <font>
      <u/>
      <sz val="11"/>
      <color theme="10"/>
      <name val="Calibri"/>
      <family val="2"/>
      <scheme val="minor"/>
    </font>
    <font>
      <u/>
      <sz val="16"/>
      <color theme="10"/>
      <name val="Calibri"/>
      <family val="2"/>
      <scheme val="minor"/>
    </font>
    <font>
      <sz val="14"/>
      <color theme="1"/>
      <name val="Calibri"/>
      <family val="2"/>
      <scheme val="minor"/>
    </font>
    <font>
      <u/>
      <sz val="14"/>
      <color theme="10"/>
      <name val="Calibri"/>
      <family val="2"/>
      <scheme val="minor"/>
    </font>
    <font>
      <b/>
      <sz val="16"/>
      <color theme="1"/>
      <name val="Calibri"/>
      <family val="2"/>
      <scheme val="minor"/>
    </font>
    <font>
      <b/>
      <u/>
      <sz val="18"/>
      <color theme="10"/>
      <name val="Calibri"/>
      <family val="2"/>
      <scheme val="minor"/>
    </font>
    <font>
      <b/>
      <sz val="20"/>
      <color theme="8" tint="-0.249977111117893"/>
      <name val="Calibri"/>
      <family val="2"/>
      <scheme val="minor"/>
    </font>
    <font>
      <b/>
      <sz val="16"/>
      <color theme="8" tint="-0.249977111117893"/>
      <name val="Calibri"/>
      <family val="2"/>
      <scheme val="minor"/>
    </font>
    <font>
      <sz val="12"/>
      <color theme="1"/>
      <name val="Calibri"/>
      <family val="2"/>
      <scheme val="minor"/>
    </font>
    <font>
      <sz val="14"/>
      <color theme="8" tint="-0.249977111117893"/>
      <name val="Calibri"/>
      <family val="2"/>
      <scheme val="minor"/>
    </font>
    <font>
      <b/>
      <sz val="14"/>
      <color theme="8" tint="-0.249977111117893"/>
      <name val="Calibri"/>
      <family val="2"/>
      <scheme val="minor"/>
    </font>
    <font>
      <b/>
      <sz val="12"/>
      <color theme="1"/>
      <name val="Calibri"/>
      <family val="2"/>
      <scheme val="minor"/>
    </font>
    <font>
      <b/>
      <u/>
      <sz val="11"/>
      <color theme="10"/>
      <name val="Calibri"/>
      <family val="2"/>
      <scheme val="minor"/>
    </font>
    <font>
      <b/>
      <sz val="20"/>
      <name val="Calibri"/>
      <family val="2"/>
      <scheme val="minor"/>
    </font>
    <font>
      <b/>
      <sz val="32"/>
      <color rgb="FF44546A"/>
      <name val="Calibri"/>
      <family val="2"/>
      <scheme val="minor"/>
    </font>
    <font>
      <u/>
      <sz val="11"/>
      <color theme="1"/>
      <name val="Calibri"/>
      <family val="2"/>
      <scheme val="minor"/>
    </font>
    <font>
      <u/>
      <sz val="14"/>
      <color theme="1"/>
      <name val="Calibri"/>
      <family val="2"/>
      <scheme val="minor"/>
    </font>
    <font>
      <sz val="11"/>
      <name val="Calibri"/>
      <family val="2"/>
      <scheme val="minor"/>
    </font>
    <font>
      <b/>
      <sz val="11"/>
      <name val="Calibri"/>
      <family val="2"/>
      <scheme val="minor"/>
    </font>
    <font>
      <sz val="10"/>
      <name val="Arial"/>
      <family val="2"/>
    </font>
    <font>
      <sz val="8"/>
      <name val="Times New Roman"/>
      <family val="1"/>
    </font>
    <font>
      <sz val="11"/>
      <color theme="8" tint="-0.249977111117893"/>
      <name val="Calibri"/>
      <family val="2"/>
      <scheme val="minor"/>
    </font>
    <font>
      <strike/>
      <sz val="11"/>
      <color theme="1"/>
      <name val="Calibri"/>
      <family val="2"/>
      <scheme val="minor"/>
    </font>
    <font>
      <b/>
      <i/>
      <sz val="14"/>
      <color rgb="FFFF0000"/>
      <name val="Calibri"/>
      <family val="2"/>
      <scheme val="minor"/>
    </font>
    <font>
      <i/>
      <sz val="11"/>
      <color rgb="FFFF0000"/>
      <name val="Calibri"/>
      <family val="2"/>
      <scheme val="minor"/>
    </font>
    <font>
      <b/>
      <i/>
      <sz val="11"/>
      <color rgb="FFFF0000"/>
      <name val="Calibri"/>
      <family val="2"/>
      <scheme val="minor"/>
    </font>
    <font>
      <strike/>
      <sz val="11"/>
      <color theme="8" tint="-0.249977111117893"/>
      <name val="Calibri"/>
      <family val="2"/>
      <scheme val="minor"/>
    </font>
    <font>
      <i/>
      <sz val="11"/>
      <color theme="1"/>
      <name val="Calibri"/>
      <family val="2"/>
      <scheme val="minor"/>
    </font>
    <font>
      <b/>
      <sz val="14"/>
      <color rgb="FF006100"/>
      <name val="Arial"/>
      <family val="2"/>
    </font>
    <font>
      <b/>
      <sz val="14"/>
      <color theme="1"/>
      <name val="Calibri"/>
      <family val="2"/>
      <scheme val="minor"/>
    </font>
    <font>
      <b/>
      <sz val="11"/>
      <color theme="8" tint="-0.249977111117893"/>
      <name val="Calibri"/>
      <family val="2"/>
      <scheme val="minor"/>
    </font>
    <font>
      <sz val="11"/>
      <color rgb="FF0000FF"/>
      <name val="Calibri"/>
      <family val="2"/>
      <scheme val="minor"/>
    </font>
    <font>
      <vertAlign val="subscript"/>
      <sz val="11"/>
      <color theme="1"/>
      <name val="Calibri"/>
      <family val="2"/>
      <scheme val="minor"/>
    </font>
    <font>
      <b/>
      <sz val="12"/>
      <color rgb="FFFF0000"/>
      <name val="Calibri"/>
      <family val="2"/>
      <scheme val="minor"/>
    </font>
    <font>
      <b/>
      <sz val="16"/>
      <color rgb="FFFF0000"/>
      <name val="Calibri"/>
      <family val="2"/>
      <scheme val="minor"/>
    </font>
    <font>
      <sz val="10"/>
      <color theme="1"/>
      <name val="Calibri"/>
      <family val="2"/>
      <scheme val="minor"/>
    </font>
    <font>
      <b/>
      <u/>
      <sz val="10"/>
      <color theme="1"/>
      <name val="Calibri"/>
      <family val="2"/>
      <scheme val="minor"/>
    </font>
    <font>
      <i/>
      <sz val="11"/>
      <name val="Calibri"/>
      <family val="2"/>
      <scheme val="minor"/>
    </font>
    <font>
      <b/>
      <i/>
      <sz val="11"/>
      <name val="Calibri"/>
      <family val="2"/>
      <scheme val="minor"/>
    </font>
    <font>
      <b/>
      <i/>
      <sz val="14"/>
      <name val="Calibri"/>
      <family val="2"/>
      <scheme val="minor"/>
    </font>
    <font>
      <sz val="11"/>
      <color rgb="FF9C0006"/>
      <name val="Calibri"/>
      <family val="2"/>
      <scheme val="minor"/>
    </font>
    <font>
      <sz val="11"/>
      <color theme="1"/>
      <name val="Symbol"/>
      <family val="1"/>
      <charset val="2"/>
    </font>
    <font>
      <u/>
      <sz val="11"/>
      <color theme="1"/>
      <name val="Arial"/>
      <family val="2"/>
    </font>
    <font>
      <sz val="11"/>
      <color theme="1"/>
      <name val="Arial"/>
      <family val="2"/>
    </font>
    <font>
      <b/>
      <sz val="14"/>
      <color rgb="FF9C0006"/>
      <name val="Calibri"/>
      <family val="2"/>
      <scheme val="minor"/>
    </font>
    <font>
      <sz val="11"/>
      <color rgb="FF000000"/>
      <name val="Calibri"/>
      <family val="2"/>
      <scheme val="minor"/>
    </font>
    <font>
      <u/>
      <sz val="11"/>
      <color rgb="FF000000"/>
      <name val="Calibri"/>
      <family val="2"/>
      <scheme val="minor"/>
    </font>
    <font>
      <b/>
      <sz val="12"/>
      <color theme="8" tint="-0.249977111117893"/>
      <name val="Calibri"/>
      <family val="2"/>
      <scheme val="minor"/>
    </font>
    <font>
      <b/>
      <sz val="11"/>
      <color theme="1"/>
      <name val="Arial"/>
      <family val="2"/>
    </font>
    <font>
      <b/>
      <sz val="12"/>
      <color rgb="FF002060"/>
      <name val="Calibri"/>
      <family val="2"/>
      <scheme val="minor"/>
    </font>
    <font>
      <b/>
      <sz val="7"/>
      <color theme="1"/>
      <name val="Calibri"/>
      <family val="2"/>
      <scheme val="minor"/>
    </font>
    <font>
      <b/>
      <sz val="11"/>
      <color rgb="FFC00000"/>
      <name val="Calibri"/>
      <family val="2"/>
      <scheme val="minor"/>
    </font>
    <font>
      <b/>
      <sz val="11"/>
      <color rgb="FF9C0006"/>
      <name val="Calibri"/>
      <family val="2"/>
      <scheme val="minor"/>
    </font>
    <font>
      <sz val="14"/>
      <color rgb="FF9C0006"/>
      <name val="Calibri"/>
      <family val="2"/>
      <scheme val="minor"/>
    </font>
    <font>
      <sz val="9"/>
      <color indexed="81"/>
      <name val="Segoe UI"/>
      <charset val="1"/>
    </font>
    <font>
      <b/>
      <sz val="9"/>
      <color indexed="81"/>
      <name val="Segoe UI"/>
      <charset val="1"/>
    </font>
  </fonts>
  <fills count="12">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9847407452621"/>
        <bgColor theme="0" tint="-0.14999847407452621"/>
      </patternFill>
    </fill>
    <fill>
      <patternFill patternType="solid">
        <fgColor rgb="FFFFC7CE"/>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medium">
        <color theme="1"/>
      </top>
      <bottom style="thin">
        <color theme="1"/>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left>
      <right style="thin">
        <color theme="1"/>
      </right>
      <top style="thin">
        <color theme="1"/>
      </top>
      <bottom style="thin">
        <color indexed="64"/>
      </bottom>
      <diagonal/>
    </border>
    <border>
      <left style="thin">
        <color rgb="FF3F3F3F"/>
      </left>
      <right style="thin">
        <color rgb="FF3F3F3F"/>
      </right>
      <top style="thin">
        <color rgb="FF3F3F3F"/>
      </top>
      <bottom style="thin">
        <color rgb="FF3F3F3F"/>
      </bottom>
      <diagonal/>
    </border>
    <border>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style="thin">
        <color indexed="64"/>
      </left>
      <right style="hair">
        <color indexed="64"/>
      </right>
      <top/>
      <bottom style="thin">
        <color indexed="64"/>
      </bottom>
      <diagonal/>
    </border>
    <border>
      <left style="medium">
        <color indexed="64"/>
      </left>
      <right/>
      <top/>
      <bottom style="thin">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style="medium">
        <color indexed="64"/>
      </left>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medium">
        <color indexed="64"/>
      </top>
      <bottom/>
      <diagonal/>
    </border>
    <border>
      <left style="thick">
        <color indexed="64"/>
      </left>
      <right style="hair">
        <color indexed="64"/>
      </right>
      <top/>
      <bottom style="medium">
        <color indexed="64"/>
      </bottom>
      <diagonal/>
    </border>
    <border>
      <left style="thick">
        <color indexed="64"/>
      </left>
      <right style="thick">
        <color indexed="64"/>
      </right>
      <top/>
      <bottom style="medium">
        <color indexed="64"/>
      </bottom>
      <diagonal/>
    </border>
    <border>
      <left style="thin">
        <color indexed="64"/>
      </left>
      <right style="thick">
        <color indexed="64"/>
      </right>
      <top/>
      <bottom style="medium">
        <color indexed="64"/>
      </bottom>
      <diagonal/>
    </border>
    <border>
      <left style="thick">
        <color indexed="64"/>
      </left>
      <right style="hair">
        <color indexed="64"/>
      </right>
      <top/>
      <bottom/>
      <diagonal/>
    </border>
    <border>
      <left style="thick">
        <color indexed="64"/>
      </left>
      <right style="thick">
        <color indexed="64"/>
      </right>
      <top/>
      <bottom/>
      <diagonal/>
    </border>
    <border>
      <left style="thin">
        <color indexed="64"/>
      </left>
      <right style="thick">
        <color indexed="64"/>
      </right>
      <top/>
      <bottom/>
      <diagonal/>
    </border>
    <border>
      <left style="thick">
        <color indexed="64"/>
      </left>
      <right style="hair">
        <color indexed="64"/>
      </right>
      <top style="thick">
        <color indexed="64"/>
      </top>
      <bottom/>
      <diagonal/>
    </border>
    <border>
      <left style="thick">
        <color indexed="64"/>
      </left>
      <right style="medium">
        <color indexed="64"/>
      </right>
      <top/>
      <bottom style="hair">
        <color indexed="64"/>
      </bottom>
      <diagonal/>
    </border>
    <border>
      <left/>
      <right style="thick">
        <color indexed="64"/>
      </right>
      <top/>
      <bottom style="thick">
        <color indexed="64"/>
      </bottom>
      <diagonal/>
    </border>
    <border>
      <left style="thick">
        <color indexed="64"/>
      </left>
      <right style="hair">
        <color indexed="64"/>
      </right>
      <top/>
      <bottom style="hair">
        <color indexed="64"/>
      </bottom>
      <diagonal/>
    </border>
    <border>
      <left style="thin">
        <color indexed="64"/>
      </left>
      <right style="thick">
        <color indexed="64"/>
      </right>
      <top/>
      <bottom style="hair">
        <color indexed="64"/>
      </bottom>
      <diagonal/>
    </border>
    <border>
      <left/>
      <right style="thick">
        <color indexed="64"/>
      </right>
      <top/>
      <bottom/>
      <diagonal/>
    </border>
    <border>
      <left style="thin">
        <color indexed="64"/>
      </left>
      <right style="thick">
        <color indexed="64"/>
      </right>
      <top style="hair">
        <color indexed="64"/>
      </top>
      <bottom/>
      <diagonal/>
    </border>
    <border>
      <left/>
      <right style="medium">
        <color indexed="64"/>
      </right>
      <top/>
      <bottom style="thick">
        <color indexed="64"/>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thick">
        <color indexed="64"/>
      </top>
      <bottom/>
      <diagonal/>
    </border>
    <border>
      <left style="thin">
        <color indexed="64"/>
      </left>
      <right style="thick">
        <color indexed="64"/>
      </right>
      <top style="thin">
        <color indexed="64"/>
      </top>
      <bottom/>
      <diagonal/>
    </border>
    <border>
      <left style="hair">
        <color indexed="64"/>
      </left>
      <right style="hair">
        <color indexed="64"/>
      </right>
      <top style="thin">
        <color indexed="64"/>
      </top>
      <bottom style="thick">
        <color indexed="64"/>
      </bottom>
      <diagonal/>
    </border>
    <border>
      <left style="thin">
        <color indexed="64"/>
      </left>
      <right style="hair">
        <color indexed="64"/>
      </right>
      <top style="thin">
        <color indexed="64"/>
      </top>
      <bottom style="thick">
        <color indexed="64"/>
      </bottom>
      <diagonal/>
    </border>
    <border>
      <left style="thin">
        <color indexed="64"/>
      </left>
      <right/>
      <top style="medium">
        <color indexed="64"/>
      </top>
      <bottom/>
      <diagonal/>
    </border>
    <border>
      <left/>
      <right style="hair">
        <color indexed="64"/>
      </right>
      <top/>
      <bottom style="medium">
        <color indexed="64"/>
      </bottom>
      <diagonal/>
    </border>
    <border>
      <left/>
      <right style="hair">
        <color indexed="64"/>
      </right>
      <top/>
      <bottom/>
      <diagonal/>
    </border>
    <border>
      <left style="thick">
        <color indexed="64"/>
      </left>
      <right style="thick">
        <color indexed="64"/>
      </right>
      <top style="hair">
        <color indexed="64"/>
      </top>
      <bottom/>
      <diagonal/>
    </border>
    <border>
      <left/>
      <right style="medium">
        <color indexed="64"/>
      </right>
      <top/>
      <bottom style="hair">
        <color indexed="64"/>
      </bottom>
      <diagonal/>
    </border>
    <border>
      <left style="hair">
        <color indexed="64"/>
      </left>
      <right style="thick">
        <color indexed="64"/>
      </right>
      <top/>
      <bottom style="thick">
        <color indexed="64"/>
      </bottom>
      <diagonal/>
    </border>
    <border>
      <left style="hair">
        <color indexed="64"/>
      </left>
      <right style="thick">
        <color indexed="64"/>
      </right>
      <top/>
      <bottom/>
      <diagonal/>
    </border>
    <border>
      <left style="hair">
        <color indexed="64"/>
      </left>
      <right style="thick">
        <color indexed="64"/>
      </right>
      <top style="hair">
        <color indexed="64"/>
      </top>
      <bottom/>
      <diagonal/>
    </border>
    <border>
      <left style="hair">
        <color indexed="64"/>
      </left>
      <right style="medium">
        <color indexed="64"/>
      </right>
      <top/>
      <bottom style="thick">
        <color indexed="64"/>
      </bottom>
      <diagonal/>
    </border>
    <border>
      <left/>
      <right style="hair">
        <color indexed="64"/>
      </right>
      <top/>
      <bottom style="hair">
        <color indexed="64"/>
      </bottom>
      <diagonal/>
    </border>
    <border>
      <left/>
      <right style="hair">
        <color indexed="64"/>
      </right>
      <top style="thick">
        <color indexed="64"/>
      </top>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hair">
        <color indexed="64"/>
      </right>
      <top style="hair">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hair">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style="hair">
        <color indexed="64"/>
      </bottom>
      <diagonal/>
    </border>
    <border>
      <left style="thin">
        <color indexed="64"/>
      </left>
      <right style="medium">
        <color indexed="64"/>
      </right>
      <top style="thin">
        <color indexed="64"/>
      </top>
      <bottom/>
      <diagonal/>
    </border>
    <border>
      <left style="medium">
        <color indexed="64"/>
      </left>
      <right style="medium">
        <color indexed="64"/>
      </right>
      <top style="hair">
        <color indexed="64"/>
      </top>
      <bottom/>
      <diagonal/>
    </border>
  </borders>
  <cellStyleXfs count="5">
    <xf numFmtId="0" fontId="0" fillId="0" borderId="0"/>
    <xf numFmtId="43" fontId="1" fillId="0" borderId="0" applyFont="0" applyFill="0" applyBorder="0" applyAlignment="0" applyProtection="0"/>
    <xf numFmtId="0" fontId="2" fillId="2" borderId="0" applyNumberFormat="0" applyBorder="0" applyAlignment="0" applyProtection="0"/>
    <xf numFmtId="0" fontId="10" fillId="0" borderId="0" applyNumberFormat="0" applyFill="0" applyBorder="0" applyAlignment="0" applyProtection="0"/>
    <xf numFmtId="0" fontId="50" fillId="8" borderId="0" applyNumberFormat="0" applyBorder="0" applyAlignment="0" applyProtection="0"/>
  </cellStyleXfs>
  <cellXfs count="426">
    <xf numFmtId="0" fontId="0" fillId="0" borderId="0" xfId="0"/>
    <xf numFmtId="0" fontId="0" fillId="3" borderId="0" xfId="0" applyFont="1" applyFill="1"/>
    <xf numFmtId="0" fontId="4" fillId="3" borderId="0" xfId="0" applyFont="1" applyFill="1"/>
    <xf numFmtId="0" fontId="5" fillId="0" borderId="0" xfId="0" applyFont="1"/>
    <xf numFmtId="0" fontId="7" fillId="0" borderId="0" xfId="0" applyFont="1" applyBorder="1" applyAlignment="1">
      <alignment horizontal="left" vertical="center"/>
    </xf>
    <xf numFmtId="0" fontId="8" fillId="3" borderId="0" xfId="0" applyFont="1" applyFill="1"/>
    <xf numFmtId="0" fontId="9" fillId="3" borderId="0" xfId="0" applyFont="1" applyFill="1"/>
    <xf numFmtId="0" fontId="11" fillId="3" borderId="0" xfId="3" applyFont="1" applyFill="1"/>
    <xf numFmtId="0" fontId="12" fillId="3" borderId="0" xfId="0" applyFont="1" applyFill="1"/>
    <xf numFmtId="0" fontId="13" fillId="3" borderId="0" xfId="3" applyFont="1" applyFill="1"/>
    <xf numFmtId="0" fontId="0" fillId="3" borderId="0" xfId="0" applyFill="1" applyAlignment="1">
      <alignment vertical="top"/>
    </xf>
    <xf numFmtId="49" fontId="16" fillId="0" borderId="0" xfId="0" applyNumberFormat="1" applyFont="1" applyFill="1" applyAlignment="1">
      <alignment horizontal="left" vertical="center"/>
    </xf>
    <xf numFmtId="0" fontId="24" fillId="0" borderId="0" xfId="0" applyFont="1" applyAlignment="1">
      <alignment horizontal="left" vertical="center"/>
    </xf>
    <xf numFmtId="0" fontId="24" fillId="3" borderId="0" xfId="0" applyFont="1" applyFill="1" applyAlignment="1">
      <alignment horizontal="left" vertical="center"/>
    </xf>
    <xf numFmtId="0" fontId="0" fillId="4" borderId="0" xfId="0" applyFill="1" applyAlignment="1">
      <alignment vertical="top"/>
    </xf>
    <xf numFmtId="0" fontId="0" fillId="5" borderId="0" xfId="0" applyFill="1" applyAlignment="1">
      <alignment vertical="top" wrapText="1"/>
    </xf>
    <xf numFmtId="49" fontId="4" fillId="3" borderId="0" xfId="0" applyNumberFormat="1" applyFont="1" applyFill="1" applyBorder="1" applyAlignment="1">
      <alignment horizontal="left"/>
    </xf>
    <xf numFmtId="0" fontId="0" fillId="3" borderId="0" xfId="0" applyFill="1" applyBorder="1" applyAlignment="1">
      <alignment vertical="top"/>
    </xf>
    <xf numFmtId="49" fontId="17" fillId="3" borderId="0" xfId="0" applyNumberFormat="1" applyFont="1" applyFill="1" applyBorder="1" applyAlignment="1">
      <alignment horizontal="left"/>
    </xf>
    <xf numFmtId="0" fontId="0" fillId="3" borderId="0" xfId="0" applyFill="1" applyBorder="1" applyAlignment="1">
      <alignment vertical="top" wrapText="1"/>
    </xf>
    <xf numFmtId="0" fontId="25" fillId="3" borderId="0" xfId="0" applyFont="1" applyFill="1" applyBorder="1" applyAlignment="1">
      <alignment vertical="top"/>
    </xf>
    <xf numFmtId="49" fontId="20" fillId="3" borderId="0" xfId="0" applyNumberFormat="1" applyFont="1" applyFill="1" applyBorder="1" applyAlignment="1">
      <alignment horizontal="left" vertical="top"/>
    </xf>
    <xf numFmtId="0" fontId="20" fillId="3" borderId="0" xfId="0" applyFont="1" applyFill="1" applyBorder="1" applyAlignment="1">
      <alignment vertical="top"/>
    </xf>
    <xf numFmtId="0" fontId="26" fillId="3" borderId="0" xfId="0" applyFont="1" applyFill="1" applyBorder="1" applyAlignment="1">
      <alignment vertical="top"/>
    </xf>
    <xf numFmtId="0" fontId="0" fillId="4" borderId="0" xfId="0" applyFill="1" applyBorder="1" applyAlignment="1">
      <alignment vertical="top"/>
    </xf>
    <xf numFmtId="0" fontId="0" fillId="4" borderId="0" xfId="0" applyFill="1" applyAlignment="1" applyProtection="1">
      <alignment vertical="top"/>
      <protection locked="0"/>
    </xf>
    <xf numFmtId="0" fontId="0" fillId="4" borderId="0" xfId="0" applyFill="1"/>
    <xf numFmtId="0" fontId="0" fillId="6" borderId="0" xfId="0" applyFill="1" applyAlignment="1">
      <alignment vertical="top"/>
    </xf>
    <xf numFmtId="0" fontId="0" fillId="7" borderId="6" xfId="0" applyFont="1" applyFill="1" applyBorder="1" applyAlignment="1">
      <alignment vertical="center" wrapText="1"/>
    </xf>
    <xf numFmtId="0" fontId="0" fillId="7" borderId="6" xfId="0" applyFont="1" applyFill="1" applyBorder="1" applyAlignment="1">
      <alignment vertical="center"/>
    </xf>
    <xf numFmtId="0" fontId="0" fillId="7" borderId="6" xfId="0" applyFont="1" applyFill="1" applyBorder="1" applyAlignment="1">
      <alignment horizontal="left" vertical="center"/>
    </xf>
    <xf numFmtId="0" fontId="0" fillId="7" borderId="7" xfId="0" applyFont="1" applyFill="1" applyBorder="1" applyAlignment="1">
      <alignment vertical="center" wrapText="1"/>
    </xf>
    <xf numFmtId="0" fontId="0" fillId="7" borderId="7" xfId="0" applyFont="1" applyFill="1" applyBorder="1" applyAlignment="1">
      <alignment vertical="center"/>
    </xf>
    <xf numFmtId="0" fontId="0" fillId="7" borderId="7" xfId="0" applyFont="1" applyFill="1" applyBorder="1" applyAlignment="1">
      <alignment horizontal="left" vertical="center"/>
    </xf>
    <xf numFmtId="0" fontId="0" fillId="7" borderId="7" xfId="0" applyFont="1" applyFill="1" applyBorder="1" applyAlignment="1">
      <alignment horizontal="left" vertical="center" wrapText="1"/>
    </xf>
    <xf numFmtId="0" fontId="29" fillId="7" borderId="7" xfId="0" applyFont="1" applyFill="1" applyBorder="1" applyAlignment="1">
      <alignment vertical="center" wrapText="1"/>
    </xf>
    <xf numFmtId="0" fontId="31" fillId="3" borderId="0" xfId="0" applyFont="1" applyFill="1" applyBorder="1" applyAlignment="1">
      <alignment vertical="top"/>
    </xf>
    <xf numFmtId="0" fontId="0" fillId="0" borderId="7" xfId="0" applyFont="1" applyBorder="1" applyAlignment="1">
      <alignment vertical="center" wrapText="1"/>
    </xf>
    <xf numFmtId="0" fontId="0" fillId="0" borderId="7" xfId="0" applyFont="1" applyBorder="1" applyAlignment="1">
      <alignment vertical="center"/>
    </xf>
    <xf numFmtId="0" fontId="0" fillId="0" borderId="7" xfId="0" applyFont="1" applyBorder="1" applyAlignment="1">
      <alignment horizontal="left" vertical="center"/>
    </xf>
    <xf numFmtId="49" fontId="20" fillId="3" borderId="0" xfId="0" applyNumberFormat="1" applyFont="1" applyFill="1" applyBorder="1" applyAlignment="1">
      <alignment horizontal="left"/>
    </xf>
    <xf numFmtId="0" fontId="0" fillId="4" borderId="0" xfId="0" applyFill="1" applyAlignment="1">
      <alignment vertical="center" wrapText="1"/>
    </xf>
    <xf numFmtId="0" fontId="32" fillId="3" borderId="0" xfId="0" applyFont="1" applyFill="1" applyAlignment="1">
      <alignment vertical="top"/>
    </xf>
    <xf numFmtId="0" fontId="36" fillId="3" borderId="0" xfId="0" applyFont="1" applyFill="1" applyBorder="1" applyAlignment="1">
      <alignment vertical="top"/>
    </xf>
    <xf numFmtId="0" fontId="37" fillId="3" borderId="0" xfId="0" applyFont="1" applyFill="1" applyBorder="1" applyAlignment="1">
      <alignment horizontal="right" vertical="top" wrapText="1"/>
    </xf>
    <xf numFmtId="0" fontId="0" fillId="0" borderId="7" xfId="0" applyFont="1" applyBorder="1" applyAlignment="1">
      <alignment horizontal="left" vertical="center" wrapText="1"/>
    </xf>
    <xf numFmtId="0" fontId="29" fillId="0" borderId="7" xfId="0" applyFont="1" applyBorder="1" applyAlignment="1">
      <alignment vertical="center" wrapText="1"/>
    </xf>
    <xf numFmtId="0" fontId="37" fillId="3" borderId="0" xfId="0" applyFont="1" applyFill="1" applyBorder="1" applyAlignment="1">
      <alignment horizontal="right" wrapText="1"/>
    </xf>
    <xf numFmtId="49" fontId="4" fillId="3" borderId="0" xfId="0" applyNumberFormat="1" applyFont="1" applyFill="1" applyAlignment="1">
      <alignment horizontal="left"/>
    </xf>
    <xf numFmtId="0" fontId="0" fillId="3" borderId="0" xfId="0" applyFont="1" applyFill="1" applyBorder="1" applyAlignment="1">
      <alignment vertical="top" wrapText="1"/>
    </xf>
    <xf numFmtId="0" fontId="0" fillId="3" borderId="0" xfId="0" applyFont="1" applyFill="1" applyBorder="1" applyAlignment="1">
      <alignment horizontal="center" vertical="top" wrapText="1"/>
    </xf>
    <xf numFmtId="0" fontId="0" fillId="3" borderId="0" xfId="0" applyFont="1" applyFill="1" applyBorder="1" applyAlignment="1">
      <alignment horizontal="left" vertical="top" wrapText="1"/>
    </xf>
    <xf numFmtId="0" fontId="3" fillId="4" borderId="0" xfId="0" applyFont="1" applyFill="1" applyAlignment="1">
      <alignment vertical="top"/>
    </xf>
    <xf numFmtId="49" fontId="0" fillId="3" borderId="0" xfId="0" applyNumberFormat="1" applyFill="1" applyBorder="1" applyAlignment="1">
      <alignment horizontal="right" vertical="top"/>
    </xf>
    <xf numFmtId="0" fontId="0" fillId="3" borderId="0" xfId="0" applyFill="1" applyBorder="1" applyAlignment="1">
      <alignment horizontal="left" vertical="top"/>
    </xf>
    <xf numFmtId="0" fontId="27" fillId="4" borderId="0" xfId="0" applyFont="1" applyFill="1" applyAlignment="1">
      <alignment vertical="top"/>
    </xf>
    <xf numFmtId="0" fontId="14" fillId="3" borderId="0" xfId="0" applyFont="1" applyFill="1" applyBorder="1" applyAlignment="1">
      <alignment horizontal="center" vertical="top"/>
    </xf>
    <xf numFmtId="0" fontId="0" fillId="3" borderId="0" xfId="0" applyFill="1" applyBorder="1" applyAlignment="1">
      <alignment horizontal="center" vertical="top"/>
    </xf>
    <xf numFmtId="164" fontId="0" fillId="3" borderId="0" xfId="1" applyNumberFormat="1" applyFont="1" applyFill="1" applyBorder="1" applyAlignment="1">
      <alignment horizontal="left" vertical="top"/>
    </xf>
    <xf numFmtId="164" fontId="0" fillId="3" borderId="1" xfId="1" applyNumberFormat="1" applyFont="1" applyFill="1" applyBorder="1" applyAlignment="1">
      <alignment horizontal="center" vertical="center"/>
    </xf>
    <xf numFmtId="0" fontId="3" fillId="3" borderId="0" xfId="0" applyFont="1" applyFill="1" applyBorder="1" applyAlignment="1">
      <alignment horizontal="left" vertical="top"/>
    </xf>
    <xf numFmtId="164" fontId="0" fillId="3" borderId="0" xfId="1" applyNumberFormat="1" applyFont="1" applyFill="1" applyBorder="1" applyAlignment="1">
      <alignment horizontal="center" vertical="center"/>
    </xf>
    <xf numFmtId="164" fontId="0" fillId="4" borderId="1" xfId="1" applyNumberFormat="1" applyFont="1" applyFill="1" applyBorder="1" applyAlignment="1">
      <alignment horizontal="center" vertical="center"/>
    </xf>
    <xf numFmtId="0" fontId="0" fillId="4" borderId="0" xfId="0" applyFill="1" applyAlignment="1">
      <alignment vertical="top" wrapText="1"/>
    </xf>
    <xf numFmtId="0" fontId="0" fillId="7" borderId="15" xfId="0" applyFont="1" applyFill="1" applyBorder="1" applyAlignment="1">
      <alignment horizontal="left" vertical="center" wrapText="1"/>
    </xf>
    <xf numFmtId="0" fontId="0" fillId="7" borderId="15" xfId="0" applyFont="1" applyFill="1" applyBorder="1" applyAlignment="1">
      <alignment vertical="center"/>
    </xf>
    <xf numFmtId="0" fontId="0" fillId="7" borderId="15" xfId="0" applyFont="1" applyFill="1" applyBorder="1" applyAlignment="1">
      <alignment horizontal="left" vertical="center"/>
    </xf>
    <xf numFmtId="164" fontId="0" fillId="3" borderId="0" xfId="1" applyNumberFormat="1" applyFont="1" applyFill="1" applyBorder="1" applyAlignment="1">
      <alignment vertical="top"/>
    </xf>
    <xf numFmtId="164" fontId="0" fillId="3" borderId="0" xfId="1" applyNumberFormat="1" applyFont="1" applyFill="1" applyBorder="1" applyAlignment="1">
      <alignment horizontal="center" vertical="top"/>
    </xf>
    <xf numFmtId="0" fontId="20" fillId="3" borderId="0" xfId="0" applyFont="1" applyFill="1" applyBorder="1" applyAlignment="1">
      <alignment vertical="center"/>
    </xf>
    <xf numFmtId="0" fontId="20" fillId="3" borderId="0" xfId="0" applyFont="1" applyFill="1" applyBorder="1" applyAlignment="1"/>
    <xf numFmtId="0" fontId="10" fillId="3" borderId="0" xfId="3" applyFill="1" applyBorder="1" applyAlignment="1">
      <alignment vertical="top"/>
    </xf>
    <xf numFmtId="0" fontId="41" fillId="3" borderId="0" xfId="0" applyFont="1" applyFill="1" applyBorder="1" applyAlignment="1">
      <alignment vertical="top"/>
    </xf>
    <xf numFmtId="164" fontId="0" fillId="3" borderId="0" xfId="0" applyNumberFormat="1" applyFill="1" applyBorder="1" applyAlignment="1">
      <alignment horizontal="center" vertical="top"/>
    </xf>
    <xf numFmtId="0" fontId="0" fillId="3" borderId="0" xfId="0" applyFill="1" applyBorder="1" applyAlignment="1">
      <alignment horizontal="left" vertical="top" wrapText="1"/>
    </xf>
    <xf numFmtId="0" fontId="37" fillId="3" borderId="0" xfId="0" applyFont="1" applyFill="1" applyBorder="1" applyAlignment="1">
      <alignment horizontal="left" vertical="top" wrapText="1"/>
    </xf>
    <xf numFmtId="0" fontId="37" fillId="3" borderId="0" xfId="0" applyFont="1" applyFill="1" applyBorder="1" applyAlignment="1">
      <alignment horizontal="right" vertical="center" wrapText="1"/>
    </xf>
    <xf numFmtId="0" fontId="45" fillId="3" borderId="0" xfId="0" applyFont="1" applyFill="1"/>
    <xf numFmtId="49" fontId="16" fillId="3" borderId="0" xfId="0" applyNumberFormat="1" applyFont="1" applyFill="1" applyAlignment="1">
      <alignment horizontal="left" vertical="center"/>
    </xf>
    <xf numFmtId="0" fontId="45" fillId="3" borderId="0" xfId="0" applyFont="1" applyFill="1" applyAlignment="1">
      <alignment vertical="top" wrapText="1"/>
    </xf>
    <xf numFmtId="0" fontId="10" fillId="3" borderId="0" xfId="3" applyFill="1" applyAlignment="1">
      <alignment vertical="top" wrapText="1"/>
    </xf>
    <xf numFmtId="0" fontId="10" fillId="0" borderId="0" xfId="3"/>
    <xf numFmtId="0" fontId="45" fillId="3" borderId="0" xfId="0" applyFont="1" applyFill="1" applyAlignment="1">
      <alignment horizontal="left" vertical="top"/>
    </xf>
    <xf numFmtId="0" fontId="45" fillId="3" borderId="0" xfId="0" applyFont="1" applyFill="1" applyAlignment="1">
      <alignment vertical="top"/>
    </xf>
    <xf numFmtId="0" fontId="45" fillId="3" borderId="0" xfId="0" applyFont="1" applyFill="1" applyAlignment="1">
      <alignment horizontal="center" vertical="top" wrapText="1"/>
    </xf>
    <xf numFmtId="0" fontId="0" fillId="0" borderId="0" xfId="0" applyBorder="1"/>
    <xf numFmtId="0" fontId="34" fillId="3" borderId="0" xfId="0" applyFont="1" applyFill="1" applyAlignment="1">
      <alignment vertical="top"/>
    </xf>
    <xf numFmtId="49" fontId="35" fillId="3" borderId="0" xfId="0" applyNumberFormat="1" applyFont="1" applyFill="1" applyAlignment="1">
      <alignment horizontal="left"/>
    </xf>
    <xf numFmtId="49" fontId="35" fillId="3" borderId="0" xfId="0" applyNumberFormat="1" applyFont="1" applyFill="1" applyBorder="1" applyAlignment="1">
      <alignment horizontal="left"/>
    </xf>
    <xf numFmtId="0" fontId="34" fillId="3" borderId="0" xfId="0" applyFont="1" applyFill="1" applyBorder="1" applyAlignment="1">
      <alignment vertical="top"/>
    </xf>
    <xf numFmtId="0" fontId="34" fillId="3" borderId="0" xfId="0" applyFont="1" applyFill="1" applyBorder="1" applyAlignment="1">
      <alignment horizontal="center" vertical="top"/>
    </xf>
    <xf numFmtId="0" fontId="47" fillId="3" borderId="0" xfId="0" applyFont="1" applyFill="1" applyAlignment="1">
      <alignment vertical="top"/>
    </xf>
    <xf numFmtId="0" fontId="48" fillId="3" borderId="0" xfId="0" applyFont="1" applyFill="1" applyBorder="1" applyAlignment="1">
      <alignment vertical="center"/>
    </xf>
    <xf numFmtId="0" fontId="49" fillId="3" borderId="0" xfId="0" applyFont="1" applyFill="1" applyBorder="1" applyAlignment="1">
      <alignment vertical="top"/>
    </xf>
    <xf numFmtId="164" fontId="47" fillId="3" borderId="1" xfId="1" applyNumberFormat="1" applyFont="1" applyFill="1" applyBorder="1" applyAlignment="1" applyProtection="1">
      <alignment vertical="center"/>
      <protection locked="0"/>
    </xf>
    <xf numFmtId="0" fontId="47" fillId="3" borderId="0" xfId="0" applyFont="1" applyFill="1" applyBorder="1" applyAlignment="1">
      <alignment vertical="center"/>
    </xf>
    <xf numFmtId="0" fontId="51" fillId="0" borderId="0" xfId="0" applyFont="1" applyAlignment="1">
      <alignment horizontal="left" vertical="center" indent="5"/>
    </xf>
    <xf numFmtId="0" fontId="52" fillId="0" borderId="0" xfId="0" applyFont="1" applyAlignment="1">
      <alignment vertical="center"/>
    </xf>
    <xf numFmtId="0" fontId="53" fillId="0" borderId="0" xfId="0" applyFont="1" applyAlignment="1">
      <alignment horizontal="left" vertical="center" indent="5"/>
    </xf>
    <xf numFmtId="0" fontId="50" fillId="8" borderId="0" xfId="4"/>
    <xf numFmtId="0" fontId="54" fillId="8" borderId="0" xfId="4" applyFont="1"/>
    <xf numFmtId="0" fontId="0" fillId="0" borderId="0" xfId="0" applyAlignment="1">
      <alignment horizontal="right"/>
    </xf>
    <xf numFmtId="0" fontId="0" fillId="0" borderId="0" xfId="0" applyFont="1"/>
    <xf numFmtId="0" fontId="55" fillId="0" borderId="0" xfId="0" applyFont="1"/>
    <xf numFmtId="0" fontId="53" fillId="0" borderId="0" xfId="0" applyFont="1" applyAlignment="1">
      <alignment vertical="center"/>
    </xf>
    <xf numFmtId="0" fontId="56" fillId="0" borderId="0" xfId="0" applyFont="1"/>
    <xf numFmtId="0" fontId="0" fillId="0" borderId="17" xfId="0" applyBorder="1"/>
    <xf numFmtId="0" fontId="0" fillId="0" borderId="18" xfId="0" applyBorder="1"/>
    <xf numFmtId="0" fontId="0" fillId="0" borderId="19" xfId="0" applyBorder="1"/>
    <xf numFmtId="0" fontId="18" fillId="0" borderId="18" xfId="0" applyFont="1" applyFill="1" applyBorder="1"/>
    <xf numFmtId="0" fontId="18" fillId="0" borderId="19" xfId="0" applyFont="1" applyFill="1" applyBorder="1"/>
    <xf numFmtId="0" fontId="21" fillId="0" borderId="20" xfId="0" applyFont="1" applyBorder="1"/>
    <xf numFmtId="0" fontId="0" fillId="0" borderId="21" xfId="0" applyBorder="1"/>
    <xf numFmtId="0" fontId="18" fillId="0" borderId="11" xfId="0" applyFont="1" applyBorder="1"/>
    <xf numFmtId="0" fontId="18" fillId="0" borderId="11" xfId="0" applyFont="1" applyBorder="1" applyProtection="1">
      <protection hidden="1"/>
    </xf>
    <xf numFmtId="0" fontId="21" fillId="0" borderId="22" xfId="0" applyFont="1" applyBorder="1" applyAlignment="1">
      <alignment horizontal="center"/>
    </xf>
    <xf numFmtId="0" fontId="27" fillId="8" borderId="23" xfId="4" applyFont="1" applyBorder="1" applyProtection="1">
      <protection locked="0"/>
    </xf>
    <xf numFmtId="0" fontId="27" fillId="8" borderId="24" xfId="4" applyFont="1" applyBorder="1" applyProtection="1">
      <protection locked="0"/>
    </xf>
    <xf numFmtId="0" fontId="27" fillId="8" borderId="13" xfId="4" applyFont="1" applyBorder="1" applyProtection="1">
      <protection locked="0"/>
    </xf>
    <xf numFmtId="0" fontId="21" fillId="0" borderId="25" xfId="0" applyFont="1" applyBorder="1" applyAlignment="1">
      <alignment horizontal="left" wrapText="1"/>
    </xf>
    <xf numFmtId="0" fontId="27" fillId="8" borderId="26" xfId="4" applyFont="1" applyBorder="1" applyProtection="1">
      <protection locked="0"/>
    </xf>
    <xf numFmtId="0" fontId="27" fillId="8" borderId="27" xfId="4" applyFont="1" applyBorder="1" applyProtection="1">
      <protection locked="0"/>
    </xf>
    <xf numFmtId="0" fontId="27" fillId="8" borderId="28" xfId="4" applyFont="1" applyBorder="1" applyProtection="1">
      <protection locked="0"/>
    </xf>
    <xf numFmtId="0" fontId="21" fillId="0" borderId="29" xfId="0" applyFont="1" applyBorder="1" applyAlignment="1">
      <alignment horizontal="left" wrapText="1"/>
    </xf>
    <xf numFmtId="0" fontId="27" fillId="8" borderId="30" xfId="4" applyFont="1" applyBorder="1" applyProtection="1">
      <protection locked="0"/>
    </xf>
    <xf numFmtId="0" fontId="27" fillId="8" borderId="31" xfId="4" applyFont="1" applyBorder="1" applyProtection="1">
      <protection locked="0"/>
    </xf>
    <xf numFmtId="0" fontId="27" fillId="8" borderId="32" xfId="4" applyFont="1" applyBorder="1" applyProtection="1">
      <protection locked="0"/>
    </xf>
    <xf numFmtId="0" fontId="21" fillId="0" borderId="33" xfId="0" applyFont="1" applyBorder="1" applyAlignment="1">
      <alignment horizontal="left" wrapText="1"/>
    </xf>
    <xf numFmtId="0" fontId="4" fillId="0" borderId="23" xfId="0" applyFont="1" applyBorder="1"/>
    <xf numFmtId="0" fontId="4" fillId="0" borderId="12" xfId="0" applyFont="1" applyBorder="1"/>
    <xf numFmtId="0" fontId="4" fillId="0" borderId="13" xfId="0" applyFont="1" applyBorder="1"/>
    <xf numFmtId="0" fontId="0" fillId="0" borderId="35" xfId="0" applyBorder="1"/>
    <xf numFmtId="0" fontId="0" fillId="0" borderId="36" xfId="0" applyBorder="1"/>
    <xf numFmtId="0" fontId="18" fillId="0" borderId="36" xfId="0" applyFont="1" applyFill="1" applyBorder="1"/>
    <xf numFmtId="0" fontId="21" fillId="0" borderId="37" xfId="0" applyFont="1" applyBorder="1"/>
    <xf numFmtId="0" fontId="18" fillId="0" borderId="0" xfId="0" applyFont="1" applyFill="1"/>
    <xf numFmtId="0" fontId="21" fillId="0" borderId="0" xfId="0" applyFont="1"/>
    <xf numFmtId="0" fontId="18" fillId="9" borderId="0" xfId="0" applyFont="1" applyFill="1"/>
    <xf numFmtId="0" fontId="18" fillId="10" borderId="0" xfId="0" applyFont="1" applyFill="1"/>
    <xf numFmtId="0" fontId="18" fillId="11" borderId="0" xfId="0" applyFont="1" applyFill="1"/>
    <xf numFmtId="0" fontId="0" fillId="0" borderId="20" xfId="0" applyBorder="1"/>
    <xf numFmtId="0" fontId="0" fillId="0" borderId="21" xfId="0" applyBorder="1" applyProtection="1"/>
    <xf numFmtId="0" fontId="18" fillId="0" borderId="11" xfId="0" applyFont="1" applyBorder="1" applyProtection="1"/>
    <xf numFmtId="0" fontId="0" fillId="0" borderId="0" xfId="0" applyBorder="1" applyProtection="1"/>
    <xf numFmtId="0" fontId="21" fillId="0" borderId="38" xfId="0" applyFont="1" applyBorder="1" applyAlignment="1">
      <alignment horizontal="center"/>
    </xf>
    <xf numFmtId="0" fontId="21" fillId="0" borderId="22" xfId="0" applyFont="1" applyBorder="1" applyAlignment="1">
      <alignment horizontal="left" wrapText="1"/>
    </xf>
    <xf numFmtId="0" fontId="58" fillId="11" borderId="0" xfId="0" applyFont="1" applyFill="1" applyAlignment="1">
      <alignment horizontal="right" vertical="center"/>
    </xf>
    <xf numFmtId="0" fontId="58" fillId="10" borderId="0" xfId="0" applyFont="1" applyFill="1" applyAlignment="1">
      <alignment horizontal="right" vertical="center"/>
    </xf>
    <xf numFmtId="0" fontId="58" fillId="9" borderId="0" xfId="0" applyFont="1" applyFill="1" applyAlignment="1">
      <alignment horizontal="right" vertical="center"/>
    </xf>
    <xf numFmtId="0" fontId="0" fillId="0" borderId="0" xfId="0" applyFont="1" applyAlignment="1">
      <alignment vertical="center"/>
    </xf>
    <xf numFmtId="0" fontId="0" fillId="0" borderId="17" xfId="0" applyFont="1" applyBorder="1" applyAlignment="1">
      <alignment vertical="center" wrapText="1"/>
    </xf>
    <xf numFmtId="0" fontId="4" fillId="0" borderId="42" xfId="0" applyFont="1" applyBorder="1" applyAlignment="1">
      <alignment vertical="center" wrapText="1"/>
    </xf>
    <xf numFmtId="0" fontId="0" fillId="0" borderId="46" xfId="0" applyFont="1" applyBorder="1" applyAlignment="1">
      <alignment vertical="center" wrapText="1"/>
    </xf>
    <xf numFmtId="0" fontId="4" fillId="0" borderId="47" xfId="0" applyFont="1" applyBorder="1" applyAlignment="1">
      <alignment vertical="center" wrapText="1"/>
    </xf>
    <xf numFmtId="0" fontId="4" fillId="0" borderId="17" xfId="0" applyFont="1" applyBorder="1" applyAlignment="1">
      <alignmen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7" xfId="0" applyFont="1" applyBorder="1" applyAlignment="1">
      <alignment horizontal="center" vertical="center" wrapText="1"/>
    </xf>
    <xf numFmtId="0" fontId="20" fillId="0" borderId="0" xfId="0" applyFont="1"/>
    <xf numFmtId="0" fontId="0" fillId="0" borderId="0" xfId="0" applyFill="1"/>
    <xf numFmtId="0" fontId="18" fillId="0" borderId="0" xfId="0" applyFont="1" applyFill="1" applyAlignment="1">
      <alignment horizontal="center" vertical="center"/>
    </xf>
    <xf numFmtId="0" fontId="18" fillId="0" borderId="0"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0" xfId="0" applyFont="1" applyAlignment="1">
      <alignment horizontal="center" vertical="center"/>
    </xf>
    <xf numFmtId="0" fontId="18" fillId="11" borderId="17" xfId="0" applyFont="1" applyFill="1" applyBorder="1" applyAlignment="1">
      <alignment horizontal="center" vertical="center"/>
    </xf>
    <xf numFmtId="0" fontId="18" fillId="11" borderId="48" xfId="0" applyFont="1" applyFill="1" applyBorder="1" applyAlignment="1">
      <alignment horizontal="center" vertical="center"/>
    </xf>
    <xf numFmtId="0" fontId="18" fillId="10" borderId="49" xfId="0" applyFont="1" applyFill="1" applyBorder="1" applyAlignment="1">
      <alignment horizontal="center" vertical="center"/>
    </xf>
    <xf numFmtId="0" fontId="18" fillId="11" borderId="21" xfId="0" applyFont="1" applyFill="1" applyBorder="1" applyAlignment="1">
      <alignment horizontal="center" vertical="center" wrapText="1"/>
    </xf>
    <xf numFmtId="0" fontId="18" fillId="11" borderId="51" xfId="0" applyFont="1" applyFill="1" applyBorder="1" applyAlignment="1">
      <alignment horizontal="center" vertical="center" wrapText="1"/>
    </xf>
    <xf numFmtId="0" fontId="18" fillId="10" borderId="52" xfId="0" applyFont="1" applyFill="1" applyBorder="1" applyAlignment="1">
      <alignment horizontal="center" vertical="center" wrapText="1"/>
    </xf>
    <xf numFmtId="0" fontId="18" fillId="11" borderId="21" xfId="0" applyFont="1" applyFill="1" applyBorder="1" applyAlignment="1">
      <alignment horizontal="center" vertical="center"/>
    </xf>
    <xf numFmtId="0" fontId="18" fillId="11" borderId="51" xfId="0" applyFont="1" applyFill="1" applyBorder="1" applyAlignment="1">
      <alignment horizontal="center" vertical="center"/>
    </xf>
    <xf numFmtId="0" fontId="18" fillId="10" borderId="52" xfId="0" applyFont="1" applyFill="1" applyBorder="1" applyAlignment="1">
      <alignment horizontal="center" vertical="center"/>
    </xf>
    <xf numFmtId="0" fontId="18" fillId="11" borderId="54" xfId="0" applyFont="1" applyFill="1" applyBorder="1" applyAlignment="1">
      <alignment horizontal="center" vertical="center"/>
    </xf>
    <xf numFmtId="0" fontId="18" fillId="11" borderId="55" xfId="0" applyFont="1" applyFill="1" applyBorder="1" applyAlignment="1">
      <alignment horizontal="center" vertical="center"/>
    </xf>
    <xf numFmtId="0" fontId="18" fillId="10" borderId="56" xfId="0" applyFont="1" applyFill="1" applyBorder="1" applyAlignment="1">
      <alignment horizontal="center" vertical="center"/>
    </xf>
    <xf numFmtId="0" fontId="18" fillId="9" borderId="57" xfId="0" applyFont="1" applyFill="1" applyBorder="1" applyAlignment="1">
      <alignment horizontal="center" vertical="center"/>
    </xf>
    <xf numFmtId="0" fontId="18" fillId="10" borderId="59" xfId="0" applyFont="1" applyFill="1" applyBorder="1" applyAlignment="1">
      <alignment horizontal="center" vertical="center" wrapText="1"/>
    </xf>
    <xf numFmtId="0" fontId="18" fillId="9" borderId="51" xfId="0" applyFont="1" applyFill="1" applyBorder="1" applyAlignment="1">
      <alignment horizontal="center" vertical="center" wrapText="1"/>
    </xf>
    <xf numFmtId="0" fontId="18" fillId="10" borderId="59" xfId="0" applyFont="1" applyFill="1" applyBorder="1" applyAlignment="1">
      <alignment horizontal="center" vertical="center"/>
    </xf>
    <xf numFmtId="0" fontId="18" fillId="9" borderId="51" xfId="0" applyFont="1" applyFill="1" applyBorder="1" applyAlignment="1">
      <alignment horizontal="center" vertical="center"/>
    </xf>
    <xf numFmtId="0" fontId="18" fillId="10" borderId="61" xfId="0" applyFont="1" applyFill="1" applyBorder="1" applyAlignment="1">
      <alignment horizontal="center" vertical="center"/>
    </xf>
    <xf numFmtId="0" fontId="18" fillId="9" borderId="62" xfId="0" applyFont="1" applyFill="1" applyBorder="1" applyAlignment="1">
      <alignment horizontal="center" vertical="center"/>
    </xf>
    <xf numFmtId="0" fontId="18" fillId="10" borderId="21" xfId="0" applyFont="1" applyFill="1" applyBorder="1" applyAlignment="1">
      <alignment horizontal="center" vertical="center" wrapText="1"/>
    </xf>
    <xf numFmtId="0" fontId="18" fillId="9" borderId="63" xfId="0" applyFont="1" applyFill="1" applyBorder="1" applyAlignment="1">
      <alignment horizontal="center" vertical="center" wrapText="1"/>
    </xf>
    <xf numFmtId="0" fontId="18" fillId="10" borderId="21" xfId="0" applyFont="1" applyFill="1" applyBorder="1" applyAlignment="1">
      <alignment horizontal="center" vertical="center"/>
    </xf>
    <xf numFmtId="0" fontId="18" fillId="9" borderId="63" xfId="0" applyFont="1" applyFill="1" applyBorder="1" applyAlignment="1">
      <alignment horizontal="center" vertical="center"/>
    </xf>
    <xf numFmtId="0" fontId="18" fillId="9" borderId="64" xfId="0" applyFont="1" applyFill="1" applyBorder="1" applyAlignment="1">
      <alignment horizontal="center" vertical="center"/>
    </xf>
    <xf numFmtId="0" fontId="18" fillId="9" borderId="54" xfId="0" applyFont="1" applyFill="1" applyBorder="1" applyAlignment="1">
      <alignment horizontal="center" vertical="center"/>
    </xf>
    <xf numFmtId="0" fontId="21" fillId="0" borderId="61" xfId="0" applyFont="1" applyBorder="1" applyAlignment="1">
      <alignment horizontal="center" vertical="center"/>
    </xf>
    <xf numFmtId="0" fontId="21" fillId="0" borderId="66" xfId="0" applyFont="1" applyBorder="1" applyAlignment="1">
      <alignment horizontal="center" vertical="center"/>
    </xf>
    <xf numFmtId="0" fontId="21" fillId="0" borderId="67" xfId="0" applyFont="1" applyBorder="1" applyAlignment="1">
      <alignment horizontal="center" vertical="center"/>
    </xf>
    <xf numFmtId="0" fontId="18" fillId="0" borderId="35" xfId="0" applyFont="1" applyBorder="1"/>
    <xf numFmtId="0" fontId="18" fillId="0" borderId="36" xfId="0" applyFont="1" applyBorder="1"/>
    <xf numFmtId="0" fontId="18" fillId="0" borderId="68" xfId="0" applyFont="1" applyBorder="1"/>
    <xf numFmtId="0" fontId="18" fillId="11" borderId="69" xfId="0" applyFont="1" applyFill="1" applyBorder="1" applyAlignment="1">
      <alignment horizontal="center" vertical="center"/>
    </xf>
    <xf numFmtId="0" fontId="18" fillId="11" borderId="70" xfId="0" applyFont="1" applyFill="1" applyBorder="1" applyAlignment="1">
      <alignment horizontal="center" vertical="center" wrapText="1"/>
    </xf>
    <xf numFmtId="0" fontId="18" fillId="11" borderId="70" xfId="0" applyFont="1" applyFill="1" applyBorder="1" applyAlignment="1">
      <alignment horizontal="center" vertical="center"/>
    </xf>
    <xf numFmtId="0" fontId="18" fillId="10" borderId="71" xfId="0" applyFont="1" applyFill="1" applyBorder="1" applyAlignment="1">
      <alignment horizontal="center" vertical="center"/>
    </xf>
    <xf numFmtId="0" fontId="18" fillId="11" borderId="72" xfId="0" applyFont="1" applyFill="1" applyBorder="1" applyAlignment="1">
      <alignment horizontal="center" vertical="center"/>
    </xf>
    <xf numFmtId="0" fontId="18" fillId="10" borderId="73" xfId="0" applyFont="1" applyFill="1" applyBorder="1" applyAlignment="1">
      <alignment horizontal="center" vertical="center"/>
    </xf>
    <xf numFmtId="0" fontId="18" fillId="10" borderId="74" xfId="0" applyFont="1" applyFill="1" applyBorder="1" applyAlignment="1">
      <alignment horizontal="center" vertical="center" wrapText="1"/>
    </xf>
    <xf numFmtId="0" fontId="18" fillId="10" borderId="74" xfId="0" applyFont="1" applyFill="1" applyBorder="1" applyAlignment="1">
      <alignment horizontal="center" vertical="center"/>
    </xf>
    <xf numFmtId="0" fontId="18" fillId="10" borderId="75" xfId="0" applyFont="1" applyFill="1" applyBorder="1" applyAlignment="1">
      <alignment horizontal="center" vertical="center"/>
    </xf>
    <xf numFmtId="0" fontId="18" fillId="10" borderId="76" xfId="0" applyFont="1" applyFill="1" applyBorder="1" applyAlignment="1">
      <alignment horizontal="center" vertical="center"/>
    </xf>
    <xf numFmtId="0" fontId="18" fillId="9" borderId="77" xfId="0" applyFont="1" applyFill="1" applyBorder="1" applyAlignment="1">
      <alignment horizontal="center" vertical="center"/>
    </xf>
    <xf numFmtId="0" fontId="18" fillId="9" borderId="70" xfId="0" applyFont="1" applyFill="1" applyBorder="1" applyAlignment="1">
      <alignment horizontal="center" vertical="center" wrapText="1"/>
    </xf>
    <xf numFmtId="0" fontId="18" fillId="9" borderId="70" xfId="0" applyFont="1" applyFill="1" applyBorder="1" applyAlignment="1">
      <alignment horizontal="center" vertical="center"/>
    </xf>
    <xf numFmtId="0" fontId="18" fillId="9" borderId="78" xfId="0" applyFont="1" applyFill="1" applyBorder="1" applyAlignment="1">
      <alignment horizontal="center" vertical="center"/>
    </xf>
    <xf numFmtId="0" fontId="18" fillId="0" borderId="18" xfId="0" applyFont="1" applyBorder="1"/>
    <xf numFmtId="0" fontId="21" fillId="0" borderId="80" xfId="0" applyFont="1" applyBorder="1"/>
    <xf numFmtId="0" fontId="21" fillId="0" borderId="22" xfId="0" applyFont="1" applyBorder="1" applyAlignment="1">
      <alignment wrapText="1"/>
    </xf>
    <xf numFmtId="0" fontId="21" fillId="0" borderId="29" xfId="0" applyFont="1" applyBorder="1" applyAlignment="1">
      <alignment wrapText="1"/>
    </xf>
    <xf numFmtId="0" fontId="21" fillId="0" borderId="33" xfId="0" applyFont="1" applyBorder="1" applyAlignment="1">
      <alignment wrapText="1"/>
    </xf>
    <xf numFmtId="0" fontId="27" fillId="8" borderId="16" xfId="4" applyFont="1" applyBorder="1" applyProtection="1">
      <protection locked="0"/>
    </xf>
    <xf numFmtId="0" fontId="27" fillId="8" borderId="81" xfId="4" applyFont="1" applyBorder="1" applyProtection="1">
      <protection locked="0"/>
    </xf>
    <xf numFmtId="0" fontId="21" fillId="0" borderId="25" xfId="0" applyFont="1" applyBorder="1" applyAlignment="1">
      <alignment wrapText="1"/>
    </xf>
    <xf numFmtId="0" fontId="21" fillId="0" borderId="0" xfId="0" applyFont="1" applyAlignment="1"/>
    <xf numFmtId="0" fontId="50" fillId="0" borderId="0" xfId="4" applyFill="1"/>
    <xf numFmtId="0" fontId="0" fillId="0" borderId="0" xfId="0" applyFont="1" applyAlignment="1">
      <alignment horizontal="left" vertical="center" indent="8"/>
    </xf>
    <xf numFmtId="0" fontId="0" fillId="0" borderId="17" xfId="0" applyFont="1" applyBorder="1" applyAlignment="1">
      <alignment vertical="top" wrapText="1"/>
    </xf>
    <xf numFmtId="0" fontId="0" fillId="0" borderId="21" xfId="0" applyFont="1" applyBorder="1" applyAlignment="1">
      <alignment vertical="top" wrapText="1"/>
    </xf>
    <xf numFmtId="0" fontId="0" fillId="0" borderId="83" xfId="0" applyFont="1" applyBorder="1" applyAlignment="1">
      <alignment vertical="center" wrapText="1"/>
    </xf>
    <xf numFmtId="0" fontId="0" fillId="0" borderId="21" xfId="0" applyFont="1" applyBorder="1" applyAlignment="1">
      <alignment vertical="center" wrapText="1"/>
    </xf>
    <xf numFmtId="0" fontId="0" fillId="0" borderId="0" xfId="0" applyFont="1" applyAlignment="1">
      <alignment horizontal="left" vertical="center" indent="2"/>
    </xf>
    <xf numFmtId="0" fontId="0" fillId="0" borderId="0" xfId="0" applyAlignment="1">
      <alignment horizontal="right" vertical="center"/>
    </xf>
    <xf numFmtId="0" fontId="55" fillId="0" borderId="0" xfId="0" applyFont="1" applyAlignment="1">
      <alignment vertical="center"/>
    </xf>
    <xf numFmtId="0" fontId="4" fillId="11" borderId="0" xfId="0" applyFont="1" applyFill="1" applyAlignment="1">
      <alignment horizontal="right" vertical="center"/>
    </xf>
    <xf numFmtId="0" fontId="4" fillId="10" borderId="0" xfId="0" applyFont="1" applyFill="1" applyAlignment="1">
      <alignment horizontal="right" vertical="center"/>
    </xf>
    <xf numFmtId="0" fontId="4" fillId="9" borderId="0" xfId="0" applyFont="1" applyFill="1" applyAlignment="1">
      <alignment horizontal="right" vertical="center"/>
    </xf>
    <xf numFmtId="0" fontId="54" fillId="0" borderId="0" xfId="4" applyFont="1" applyFill="1"/>
    <xf numFmtId="0" fontId="18" fillId="0" borderId="0" xfId="0" applyNumberFormat="1" applyFont="1" applyBorder="1" applyProtection="1"/>
    <xf numFmtId="2" fontId="18" fillId="0" borderId="0" xfId="0" applyNumberFormat="1" applyFont="1" applyBorder="1" applyProtection="1"/>
    <xf numFmtId="0" fontId="21" fillId="0" borderId="0" xfId="0" applyFont="1" applyBorder="1" applyAlignment="1" applyProtection="1">
      <alignment horizontal="left" vertical="center"/>
    </xf>
    <xf numFmtId="0" fontId="18" fillId="0" borderId="84" xfId="0" applyNumberFormat="1" applyFont="1" applyBorder="1" applyProtection="1"/>
    <xf numFmtId="0" fontId="18" fillId="0" borderId="85" xfId="0" applyNumberFormat="1" applyFont="1" applyBorder="1" applyProtection="1"/>
    <xf numFmtId="2" fontId="18" fillId="0" borderId="85" xfId="0" applyNumberFormat="1" applyFont="1" applyBorder="1" applyProtection="1"/>
    <xf numFmtId="0" fontId="21" fillId="0" borderId="80" xfId="0" applyFont="1" applyBorder="1" applyAlignment="1" applyProtection="1">
      <alignment horizontal="left" vertical="center"/>
    </xf>
    <xf numFmtId="49" fontId="18" fillId="0" borderId="86" xfId="0" applyNumberFormat="1" applyFont="1" applyBorder="1" applyProtection="1"/>
    <xf numFmtId="49" fontId="18" fillId="0" borderId="11" xfId="0" applyNumberFormat="1" applyFont="1" applyBorder="1" applyProtection="1"/>
    <xf numFmtId="0" fontId="21" fillId="0" borderId="22" xfId="0" applyFont="1" applyBorder="1" applyAlignment="1" applyProtection="1">
      <alignment horizontal="left" vertical="center"/>
    </xf>
    <xf numFmtId="0" fontId="21" fillId="0" borderId="87" xfId="0" applyFont="1" applyBorder="1" applyAlignment="1" applyProtection="1">
      <alignment wrapText="1"/>
    </xf>
    <xf numFmtId="0" fontId="21" fillId="0" borderId="12" xfId="0" applyFont="1" applyBorder="1" applyAlignment="1" applyProtection="1">
      <alignment wrapText="1"/>
    </xf>
    <xf numFmtId="0" fontId="21" fillId="0" borderId="12" xfId="0" applyFont="1" applyBorder="1" applyProtection="1"/>
    <xf numFmtId="0" fontId="0" fillId="0" borderId="0" xfId="0" applyProtection="1"/>
    <xf numFmtId="0" fontId="53" fillId="0" borderId="0" xfId="0" applyFont="1" applyAlignment="1">
      <alignment vertical="center" wrapText="1"/>
    </xf>
    <xf numFmtId="0" fontId="61" fillId="0" borderId="0" xfId="0" applyFont="1" applyBorder="1"/>
    <xf numFmtId="0" fontId="54" fillId="8" borderId="0" xfId="4" applyFont="1" applyBorder="1"/>
    <xf numFmtId="0" fontId="10" fillId="8" borderId="0" xfId="3" applyFill="1" applyAlignment="1">
      <alignment horizontal="right" vertical="center"/>
    </xf>
    <xf numFmtId="0" fontId="54" fillId="8" borderId="0" xfId="4" applyFont="1" applyAlignment="1">
      <alignment vertical="center"/>
    </xf>
    <xf numFmtId="0" fontId="0" fillId="0" borderId="0" xfId="0" applyFont="1" applyAlignment="1">
      <alignment horizontal="left" vertical="center"/>
    </xf>
    <xf numFmtId="0" fontId="10" fillId="0" borderId="0" xfId="3" applyAlignment="1">
      <alignment horizontal="right" vertical="center"/>
    </xf>
    <xf numFmtId="0" fontId="4" fillId="0" borderId="0" xfId="0" applyFont="1"/>
    <xf numFmtId="0" fontId="16" fillId="0" borderId="0" xfId="0" applyFont="1"/>
    <xf numFmtId="0" fontId="0" fillId="0" borderId="11" xfId="0" applyBorder="1"/>
    <xf numFmtId="0" fontId="0" fillId="0" borderId="17" xfId="0" applyBorder="1" applyProtection="1"/>
    <xf numFmtId="0" fontId="18" fillId="0" borderId="18" xfId="0" applyFont="1" applyBorder="1" applyProtection="1"/>
    <xf numFmtId="0" fontId="0" fillId="0" borderId="19" xfId="0" applyBorder="1" applyProtection="1"/>
    <xf numFmtId="0" fontId="21" fillId="0" borderId="80" xfId="0" applyFont="1" applyBorder="1" applyAlignment="1">
      <alignment horizontal="center"/>
    </xf>
    <xf numFmtId="0" fontId="0" fillId="0" borderId="88" xfId="0" applyFont="1" applyBorder="1" applyAlignment="1">
      <alignment vertical="center" wrapText="1"/>
    </xf>
    <xf numFmtId="0" fontId="0" fillId="0" borderId="89" xfId="0" applyFont="1" applyBorder="1" applyAlignment="1">
      <alignment vertical="center" wrapText="1"/>
    </xf>
    <xf numFmtId="0" fontId="0" fillId="0" borderId="20" xfId="0" applyBorder="1" applyProtection="1"/>
    <xf numFmtId="0" fontId="18" fillId="0" borderId="90" xfId="0" applyNumberFormat="1" applyFont="1" applyBorder="1" applyProtection="1"/>
    <xf numFmtId="0" fontId="18" fillId="0" borderId="8" xfId="0" applyNumberFormat="1" applyFont="1" applyBorder="1" applyProtection="1"/>
    <xf numFmtId="2" fontId="18" fillId="0" borderId="8" xfId="0" applyNumberFormat="1" applyFont="1" applyBorder="1" applyProtection="1"/>
    <xf numFmtId="0" fontId="21" fillId="0" borderId="38" xfId="0" applyFont="1" applyBorder="1" applyAlignment="1" applyProtection="1">
      <alignment horizontal="left" vertical="center"/>
    </xf>
    <xf numFmtId="0" fontId="62" fillId="0" borderId="0" xfId="4" applyFont="1" applyFill="1"/>
    <xf numFmtId="0" fontId="62" fillId="0" borderId="0" xfId="4" applyFont="1" applyFill="1" applyAlignment="1">
      <alignment horizontal="right" vertical="center"/>
    </xf>
    <xf numFmtId="0" fontId="50" fillId="8" borderId="0" xfId="4" applyBorder="1"/>
    <xf numFmtId="0" fontId="0" fillId="0" borderId="42" xfId="0" applyFont="1" applyBorder="1" applyAlignment="1">
      <alignment vertical="top" wrapText="1"/>
    </xf>
    <xf numFmtId="0" fontId="0" fillId="0" borderId="91" xfId="0" applyFont="1" applyBorder="1" applyAlignment="1">
      <alignment vertical="center" wrapText="1"/>
    </xf>
    <xf numFmtId="0" fontId="0" fillId="0" borderId="26" xfId="0" applyFont="1" applyBorder="1" applyAlignment="1">
      <alignment vertical="center" wrapText="1"/>
    </xf>
    <xf numFmtId="0" fontId="63" fillId="8" borderId="0" xfId="4" applyFont="1"/>
    <xf numFmtId="0" fontId="10" fillId="3" borderId="0" xfId="3" applyFill="1" applyBorder="1" applyAlignment="1">
      <alignment horizontal="left" vertical="top"/>
    </xf>
    <xf numFmtId="0" fontId="45" fillId="3" borderId="0" xfId="0" applyFont="1" applyFill="1" applyAlignment="1">
      <alignment horizontal="left" vertical="top"/>
    </xf>
    <xf numFmtId="0" fontId="10" fillId="3" borderId="0" xfId="3" applyFill="1" applyAlignment="1">
      <alignment horizontal="left" vertical="center" wrapText="1"/>
    </xf>
    <xf numFmtId="0" fontId="0" fillId="3" borderId="0" xfId="0" applyFont="1" applyFill="1" applyBorder="1" applyProtection="1"/>
    <xf numFmtId="0" fontId="4" fillId="3" borderId="0" xfId="0" applyFont="1" applyFill="1" applyBorder="1" applyProtection="1"/>
    <xf numFmtId="0" fontId="5" fillId="0" borderId="0" xfId="0" applyFont="1" applyBorder="1" applyProtection="1"/>
    <xf numFmtId="0" fontId="7" fillId="0" borderId="0" xfId="0" applyFont="1" applyBorder="1" applyAlignment="1" applyProtection="1">
      <alignment horizontal="left" vertical="center"/>
    </xf>
    <xf numFmtId="0" fontId="0" fillId="0" borderId="0" xfId="0" applyFont="1" applyFill="1" applyBorder="1" applyProtection="1"/>
    <xf numFmtId="49" fontId="17" fillId="0" borderId="0" xfId="0" applyNumberFormat="1" applyFont="1" applyFill="1" applyBorder="1" applyAlignment="1" applyProtection="1">
      <alignment vertical="top" wrapText="1"/>
    </xf>
    <xf numFmtId="0" fontId="21" fillId="0" borderId="0" xfId="0" applyFont="1" applyFill="1" applyBorder="1" applyAlignment="1" applyProtection="1">
      <alignment horizontal="left" vertical="top"/>
    </xf>
    <xf numFmtId="0" fontId="0" fillId="0" borderId="0" xfId="0" applyFont="1" applyFill="1" applyBorder="1" applyAlignment="1" applyProtection="1">
      <alignment horizontal="left" vertical="top" wrapText="1"/>
    </xf>
    <xf numFmtId="0" fontId="22" fillId="0" borderId="0" xfId="3" applyFont="1" applyFill="1" applyBorder="1" applyAlignment="1" applyProtection="1">
      <alignment horizontal="left" vertical="top" wrapText="1"/>
    </xf>
    <xf numFmtId="0" fontId="18" fillId="0" borderId="0" xfId="0" quotePrefix="1" applyFont="1" applyFill="1" applyBorder="1" applyAlignment="1" applyProtection="1">
      <alignment vertical="top" wrapText="1"/>
    </xf>
    <xf numFmtId="0" fontId="21" fillId="0" borderId="0" xfId="0" applyFont="1" applyFill="1" applyBorder="1" applyAlignment="1" applyProtection="1">
      <alignment vertical="top" wrapText="1"/>
    </xf>
    <xf numFmtId="0" fontId="18" fillId="0" borderId="0" xfId="0" applyFont="1" applyFill="1" applyBorder="1" applyProtection="1"/>
    <xf numFmtId="0" fontId="18" fillId="0" borderId="0" xfId="0" applyFont="1" applyFill="1" applyBorder="1" applyAlignment="1" applyProtection="1">
      <alignment horizontal="left" vertical="top" wrapText="1"/>
    </xf>
    <xf numFmtId="0" fontId="18" fillId="0" borderId="5" xfId="0" applyFont="1" applyFill="1" applyBorder="1" applyAlignment="1" applyProtection="1"/>
    <xf numFmtId="0" fontId="0" fillId="3" borderId="8" xfId="0" applyFill="1" applyBorder="1" applyAlignment="1" applyProtection="1">
      <alignment vertical="top" wrapText="1"/>
    </xf>
    <xf numFmtId="0" fontId="0" fillId="3" borderId="9" xfId="0" applyFill="1" applyBorder="1" applyAlignment="1" applyProtection="1">
      <alignment vertical="top" wrapText="1"/>
    </xf>
    <xf numFmtId="0" fontId="0" fillId="3" borderId="10" xfId="0" applyFill="1" applyBorder="1" applyAlignment="1" applyProtection="1">
      <alignment vertical="top" wrapText="1"/>
    </xf>
    <xf numFmtId="0" fontId="0" fillId="3" borderId="11" xfId="0" applyFill="1" applyBorder="1" applyAlignment="1" applyProtection="1">
      <alignment vertical="top" wrapText="1"/>
    </xf>
    <xf numFmtId="0" fontId="0" fillId="3" borderId="0" xfId="0" applyFill="1" applyBorder="1" applyAlignment="1" applyProtection="1">
      <alignment vertical="top" wrapText="1"/>
    </xf>
    <xf numFmtId="0" fontId="0" fillId="3" borderId="2" xfId="0" applyFill="1" applyBorder="1" applyAlignment="1" applyProtection="1">
      <alignment vertical="top" wrapText="1"/>
    </xf>
    <xf numFmtId="0" fontId="0" fillId="3" borderId="12" xfId="0" applyFill="1" applyBorder="1" applyAlignment="1" applyProtection="1">
      <alignment vertical="top" wrapText="1"/>
    </xf>
    <xf numFmtId="0" fontId="0" fillId="3" borderId="13" xfId="0" applyFill="1" applyBorder="1" applyAlignment="1" applyProtection="1">
      <alignment vertical="top" wrapText="1"/>
    </xf>
    <xf numFmtId="0" fontId="0" fillId="3" borderId="14" xfId="0" applyFill="1" applyBorder="1" applyAlignment="1" applyProtection="1">
      <alignment vertical="top" wrapText="1"/>
    </xf>
    <xf numFmtId="49" fontId="4" fillId="3" borderId="0" xfId="0" applyNumberFormat="1" applyFont="1" applyFill="1" applyBorder="1" applyAlignment="1" applyProtection="1">
      <alignment horizontal="left"/>
    </xf>
    <xf numFmtId="0" fontId="27" fillId="3" borderId="0" xfId="0" applyFont="1" applyFill="1" applyBorder="1" applyAlignment="1" applyProtection="1">
      <alignment vertical="top" wrapText="1"/>
    </xf>
    <xf numFmtId="49" fontId="20" fillId="3" borderId="0" xfId="0" applyNumberFormat="1" applyFont="1" applyFill="1" applyBorder="1" applyAlignment="1" applyProtection="1">
      <alignment horizontal="left"/>
    </xf>
    <xf numFmtId="49" fontId="33" fillId="3" borderId="0" xfId="0" applyNumberFormat="1" applyFont="1" applyFill="1" applyBorder="1" applyAlignment="1" applyProtection="1">
      <alignment horizontal="left" vertical="center"/>
    </xf>
    <xf numFmtId="0" fontId="47" fillId="3" borderId="0" xfId="0" applyFont="1" applyFill="1" applyAlignment="1" applyProtection="1">
      <alignment vertical="center"/>
    </xf>
    <xf numFmtId="0" fontId="47" fillId="3" borderId="0" xfId="0" applyFont="1" applyFill="1" applyBorder="1" applyAlignment="1" applyProtection="1">
      <alignment horizontal="left" vertical="top"/>
    </xf>
    <xf numFmtId="0" fontId="34" fillId="3" borderId="0" xfId="0" applyFont="1" applyFill="1" applyAlignment="1" applyProtection="1">
      <alignment vertical="top"/>
    </xf>
    <xf numFmtId="0" fontId="27" fillId="8" borderId="32" xfId="4" applyFont="1" applyBorder="1" applyAlignment="1" applyProtection="1">
      <alignment wrapText="1"/>
      <protection locked="0"/>
    </xf>
    <xf numFmtId="0" fontId="27" fillId="8" borderId="28" xfId="4" applyFont="1" applyBorder="1" applyAlignment="1" applyProtection="1">
      <alignment wrapText="1"/>
      <protection locked="0"/>
    </xf>
    <xf numFmtId="0" fontId="27" fillId="8" borderId="13" xfId="4" applyFont="1" applyBorder="1" applyAlignment="1" applyProtection="1">
      <alignment wrapText="1"/>
      <protection locked="0"/>
    </xf>
    <xf numFmtId="0" fontId="27" fillId="8" borderId="30" xfId="4" applyFont="1" applyBorder="1" applyAlignment="1" applyProtection="1">
      <alignment wrapText="1"/>
      <protection locked="0"/>
    </xf>
    <xf numFmtId="0" fontId="27" fillId="8" borderId="26" xfId="4" applyFont="1" applyBorder="1" applyAlignment="1" applyProtection="1">
      <alignment wrapText="1"/>
      <protection locked="0"/>
    </xf>
    <xf numFmtId="0" fontId="27" fillId="8" borderId="23" xfId="4" applyFont="1" applyBorder="1" applyAlignment="1" applyProtection="1">
      <alignment wrapText="1"/>
      <protection locked="0"/>
    </xf>
    <xf numFmtId="0" fontId="14" fillId="3" borderId="0" xfId="0" applyFont="1" applyFill="1" applyAlignment="1">
      <alignment horizontal="left" vertical="top" wrapText="1"/>
    </xf>
    <xf numFmtId="0" fontId="6" fillId="0" borderId="0" xfId="0" applyFont="1" applyAlignment="1">
      <alignment horizontal="left" vertical="center" wrapText="1"/>
    </xf>
    <xf numFmtId="0" fontId="9" fillId="3" borderId="0" xfId="0" applyFont="1" applyFill="1" applyAlignment="1">
      <alignment horizontal="left" vertical="center" wrapText="1"/>
    </xf>
    <xf numFmtId="0" fontId="15" fillId="3" borderId="0" xfId="3" applyFont="1" applyFill="1" applyAlignment="1">
      <alignment horizontal="left" vertical="top" wrapText="1"/>
    </xf>
    <xf numFmtId="0" fontId="18" fillId="0" borderId="0" xfId="0" quotePrefix="1" applyFont="1" applyFill="1" applyBorder="1" applyAlignment="1" applyProtection="1">
      <alignment horizontal="left" vertical="top" wrapText="1"/>
    </xf>
    <xf numFmtId="0" fontId="0" fillId="3" borderId="0" xfId="0" applyFont="1" applyFill="1" applyBorder="1" applyAlignment="1" applyProtection="1">
      <alignment horizontal="left" vertical="top" wrapText="1"/>
    </xf>
    <xf numFmtId="0" fontId="17" fillId="0" borderId="0" xfId="0" applyFont="1" applyFill="1" applyBorder="1" applyAlignment="1" applyProtection="1">
      <alignment horizontal="left" vertical="top" wrapText="1"/>
    </xf>
    <xf numFmtId="0" fontId="23" fillId="0" borderId="0" xfId="0" applyFont="1" applyFill="1" applyBorder="1" applyAlignment="1" applyProtection="1">
      <alignment horizontal="center" vertical="center" wrapText="1"/>
    </xf>
    <xf numFmtId="0" fontId="21" fillId="0" borderId="0" xfId="0" quotePrefix="1" applyFont="1" applyFill="1" applyBorder="1" applyAlignment="1" applyProtection="1">
      <alignment horizontal="left" vertical="top" wrapText="1"/>
    </xf>
    <xf numFmtId="0" fontId="18" fillId="0" borderId="1" xfId="0" applyFont="1" applyFill="1" applyBorder="1" applyAlignment="1" applyProtection="1">
      <alignment horizontal="left" vertical="center" wrapText="1"/>
      <protection locked="0"/>
    </xf>
    <xf numFmtId="0" fontId="18" fillId="0" borderId="0" xfId="0" applyFont="1" applyFill="1" applyBorder="1" applyAlignment="1" applyProtection="1">
      <alignment horizontal="left" wrapText="1"/>
    </xf>
    <xf numFmtId="0" fontId="18" fillId="0" borderId="3" xfId="0"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protection locked="0"/>
    </xf>
    <xf numFmtId="0" fontId="3" fillId="4" borderId="0" xfId="0" applyFont="1" applyFill="1" applyAlignment="1">
      <alignment horizontal="center" vertical="top"/>
    </xf>
    <xf numFmtId="0" fontId="0" fillId="3" borderId="0" xfId="0" applyFill="1" applyBorder="1" applyAlignment="1">
      <alignment horizontal="left" vertical="top" wrapText="1"/>
    </xf>
    <xf numFmtId="0" fontId="27" fillId="3" borderId="0" xfId="0" applyFont="1" applyFill="1" applyBorder="1" applyAlignment="1">
      <alignment horizontal="left" vertical="top" wrapText="1"/>
    </xf>
    <xf numFmtId="0" fontId="28" fillId="3" borderId="0" xfId="0" applyFont="1" applyFill="1" applyBorder="1" applyAlignment="1">
      <alignment horizontal="left" vertical="top" wrapText="1"/>
    </xf>
    <xf numFmtId="0" fontId="27" fillId="3" borderId="0" xfId="0" applyFont="1" applyFill="1" applyBorder="1" applyAlignment="1" applyProtection="1">
      <alignment horizontal="left" vertical="top" wrapText="1"/>
    </xf>
    <xf numFmtId="0" fontId="38" fillId="0" borderId="0" xfId="2" applyFont="1" applyFill="1" applyBorder="1" applyAlignment="1">
      <alignment horizontal="center" vertical="center" wrapText="1"/>
    </xf>
    <xf numFmtId="0" fontId="2" fillId="2" borderId="0" xfId="2" applyBorder="1" applyAlignment="1">
      <alignment horizontal="center" vertical="center" wrapText="1"/>
    </xf>
    <xf numFmtId="0" fontId="34" fillId="3" borderId="0" xfId="0" applyFont="1" applyFill="1" applyBorder="1" applyAlignment="1">
      <alignment horizontal="left" vertical="top" wrapText="1"/>
    </xf>
    <xf numFmtId="0" fontId="0" fillId="3" borderId="0" xfId="0" applyFont="1" applyFill="1" applyBorder="1" applyAlignment="1">
      <alignment horizontal="left" vertical="center" wrapText="1"/>
    </xf>
    <xf numFmtId="0" fontId="10" fillId="3" borderId="0" xfId="3" applyFill="1" applyBorder="1" applyAlignment="1">
      <alignment horizontal="left" vertical="top"/>
    </xf>
    <xf numFmtId="0" fontId="38" fillId="0" borderId="0" xfId="2" applyFont="1" applyFill="1" applyBorder="1" applyAlignment="1">
      <alignment horizontal="center" vertical="top" wrapText="1"/>
    </xf>
    <xf numFmtId="0" fontId="39" fillId="3" borderId="0" xfId="0" applyFont="1" applyFill="1" applyBorder="1" applyAlignment="1">
      <alignment horizontal="center" vertical="top" wrapText="1"/>
    </xf>
    <xf numFmtId="0" fontId="0" fillId="3" borderId="0" xfId="0" applyFill="1" applyBorder="1" applyAlignment="1">
      <alignment horizontal="left" vertical="center" wrapText="1"/>
    </xf>
    <xf numFmtId="0" fontId="40" fillId="3" borderId="1" xfId="0" applyFont="1" applyFill="1" applyBorder="1" applyAlignment="1">
      <alignment horizontal="left" vertical="center" wrapText="1"/>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wrapText="1"/>
    </xf>
    <xf numFmtId="0" fontId="40" fillId="3" borderId="5" xfId="0" applyFont="1" applyFill="1" applyBorder="1" applyAlignment="1">
      <alignment horizontal="left" vertical="center" wrapText="1"/>
    </xf>
    <xf numFmtId="0" fontId="38" fillId="0" borderId="0" xfId="2" applyFont="1" applyFill="1" applyBorder="1" applyAlignment="1">
      <alignment horizontal="center" vertical="center"/>
    </xf>
    <xf numFmtId="0" fontId="10" fillId="3" borderId="0" xfId="3" applyFill="1" applyBorder="1" applyAlignment="1">
      <alignment horizontal="left" vertical="top" wrapText="1"/>
    </xf>
    <xf numFmtId="0" fontId="0" fillId="0" borderId="0" xfId="0" applyAlignment="1">
      <alignment wrapText="1"/>
    </xf>
    <xf numFmtId="0" fontId="0" fillId="3" borderId="0" xfId="0" applyFont="1" applyFill="1" applyBorder="1" applyAlignment="1">
      <alignment horizontal="left" vertical="top" wrapText="1"/>
    </xf>
    <xf numFmtId="0" fontId="43" fillId="3" borderId="0" xfId="0" applyFont="1" applyFill="1" applyBorder="1" applyAlignment="1">
      <alignment horizontal="center" vertical="center" wrapText="1"/>
    </xf>
    <xf numFmtId="0" fontId="0" fillId="3" borderId="3" xfId="0" applyFill="1" applyBorder="1" applyAlignment="1">
      <alignment horizontal="left" vertical="top" wrapText="1"/>
    </xf>
    <xf numFmtId="0" fontId="0" fillId="3" borderId="4" xfId="0" applyFill="1" applyBorder="1" applyAlignment="1">
      <alignment horizontal="left" vertical="top" wrapText="1"/>
    </xf>
    <xf numFmtId="0" fontId="0" fillId="3" borderId="5" xfId="0" applyFill="1" applyBorder="1" applyAlignment="1">
      <alignment horizontal="left" vertical="top" wrapText="1"/>
    </xf>
    <xf numFmtId="0" fontId="44" fillId="3" borderId="0" xfId="0" applyFont="1" applyFill="1" applyBorder="1" applyAlignment="1">
      <alignment horizontal="center" vertical="center" wrapText="1"/>
    </xf>
    <xf numFmtId="0" fontId="0" fillId="3" borderId="8" xfId="0" applyFill="1" applyBorder="1" applyAlignment="1">
      <alignment horizontal="left" vertical="top" wrapText="1"/>
    </xf>
    <xf numFmtId="0" fontId="0" fillId="3" borderId="9" xfId="0" applyFill="1" applyBorder="1" applyAlignment="1">
      <alignment horizontal="left" vertical="top" wrapText="1"/>
    </xf>
    <xf numFmtId="0" fontId="0" fillId="3" borderId="10" xfId="0" applyFill="1" applyBorder="1" applyAlignment="1">
      <alignment horizontal="left" vertical="top" wrapText="1"/>
    </xf>
    <xf numFmtId="0" fontId="0" fillId="3" borderId="11" xfId="0" applyFill="1" applyBorder="1" applyAlignment="1">
      <alignment horizontal="left" vertical="top" wrapText="1"/>
    </xf>
    <xf numFmtId="0" fontId="0" fillId="3" borderId="2" xfId="0" applyFill="1" applyBorder="1" applyAlignment="1">
      <alignment horizontal="left" vertical="top" wrapText="1"/>
    </xf>
    <xf numFmtId="0" fontId="0" fillId="3" borderId="12" xfId="0" applyFill="1" applyBorder="1" applyAlignment="1">
      <alignment horizontal="left" vertical="top" wrapText="1"/>
    </xf>
    <xf numFmtId="0" fontId="0" fillId="3" borderId="13" xfId="0" applyFill="1" applyBorder="1" applyAlignment="1">
      <alignment horizontal="left" vertical="top" wrapText="1"/>
    </xf>
    <xf numFmtId="0" fontId="0" fillId="3" borderId="14" xfId="0" applyFill="1" applyBorder="1" applyAlignment="1">
      <alignment horizontal="left" vertical="top" wrapText="1"/>
    </xf>
    <xf numFmtId="164" fontId="0" fillId="4" borderId="3" xfId="0" applyNumberFormat="1" applyFill="1" applyBorder="1" applyAlignment="1">
      <alignment horizontal="center" vertical="center"/>
    </xf>
    <xf numFmtId="164" fontId="0" fillId="4" borderId="5" xfId="0" applyNumberFormat="1" applyFill="1" applyBorder="1" applyAlignment="1">
      <alignment horizontal="center" vertical="center"/>
    </xf>
    <xf numFmtId="0" fontId="37" fillId="3" borderId="0" xfId="0" applyFont="1" applyFill="1" applyBorder="1" applyAlignment="1">
      <alignment horizontal="right" vertical="top" wrapText="1"/>
    </xf>
    <xf numFmtId="0" fontId="14" fillId="0" borderId="0" xfId="0" applyFont="1"/>
    <xf numFmtId="0" fontId="0" fillId="3" borderId="13" xfId="0" applyFont="1" applyFill="1" applyBorder="1" applyAlignment="1">
      <alignment horizontal="left" vertical="top" wrapText="1"/>
    </xf>
    <xf numFmtId="0" fontId="45" fillId="3" borderId="0" xfId="0" applyFont="1" applyFill="1" applyAlignment="1">
      <alignment horizontal="left" vertical="top" wrapText="1"/>
    </xf>
    <xf numFmtId="0" fontId="45" fillId="3" borderId="0" xfId="0" applyFont="1" applyFill="1" applyAlignment="1">
      <alignment horizontal="left" vertical="top"/>
    </xf>
    <xf numFmtId="0" fontId="10" fillId="3" borderId="0" xfId="3" applyFill="1" applyAlignment="1">
      <alignment horizontal="left" vertical="center" wrapText="1"/>
    </xf>
    <xf numFmtId="0" fontId="54" fillId="8" borderId="0" xfId="4" applyFont="1" applyAlignment="1">
      <alignment horizontal="center"/>
    </xf>
    <xf numFmtId="0" fontId="4" fillId="0" borderId="45" xfId="0" applyFont="1" applyBorder="1" applyAlignment="1">
      <alignment vertical="center" wrapText="1"/>
    </xf>
    <xf numFmtId="0" fontId="4" fillId="0" borderId="44" xfId="0" applyFont="1" applyBorder="1" applyAlignment="1">
      <alignment vertical="center" wrapText="1"/>
    </xf>
    <xf numFmtId="0" fontId="4" fillId="0" borderId="43" xfId="0" applyFont="1" applyBorder="1" applyAlignment="1">
      <alignment vertical="center" wrapText="1"/>
    </xf>
    <xf numFmtId="0" fontId="21" fillId="0" borderId="37"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5" xfId="0" applyFont="1" applyBorder="1" applyAlignment="1">
      <alignment horizontal="center" vertical="center" wrapText="1"/>
    </xf>
    <xf numFmtId="0" fontId="21" fillId="0" borderId="41" xfId="0" applyFont="1" applyBorder="1" applyAlignment="1">
      <alignment horizontal="center"/>
    </xf>
    <xf numFmtId="0" fontId="21" fillId="0" borderId="40" xfId="0" applyFont="1" applyBorder="1" applyAlignment="1">
      <alignment horizontal="center"/>
    </xf>
    <xf numFmtId="0" fontId="21" fillId="0" borderId="39" xfId="0" applyFont="1" applyBorder="1" applyAlignment="1">
      <alignment horizontal="center"/>
    </xf>
    <xf numFmtId="0" fontId="21" fillId="0" borderId="34" xfId="0" applyFont="1" applyBorder="1" applyAlignment="1" applyProtection="1">
      <alignment horizontal="center" wrapText="1"/>
    </xf>
    <xf numFmtId="0" fontId="21" fillId="0" borderId="32" xfId="0" applyFont="1" applyBorder="1" applyAlignment="1" applyProtection="1">
      <alignment horizontal="center" wrapText="1"/>
    </xf>
    <xf numFmtId="0" fontId="21" fillId="0" borderId="34" xfId="0" applyFont="1" applyBorder="1" applyAlignment="1">
      <alignment horizontal="center" wrapText="1"/>
    </xf>
    <xf numFmtId="0" fontId="21" fillId="0" borderId="32" xfId="0" applyFont="1" applyBorder="1" applyAlignment="1">
      <alignment horizontal="center" wrapText="1"/>
    </xf>
    <xf numFmtId="0" fontId="21" fillId="0" borderId="30" xfId="0" applyFont="1" applyBorder="1" applyAlignment="1">
      <alignment horizontal="center" wrapText="1"/>
    </xf>
    <xf numFmtId="0" fontId="21" fillId="0" borderId="79"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2" xfId="0" applyFont="1" applyBorder="1" applyAlignment="1">
      <alignment horizontal="center" vertical="center"/>
    </xf>
    <xf numFmtId="0" fontId="21" fillId="0" borderId="13" xfId="0" applyFont="1" applyBorder="1" applyAlignment="1">
      <alignment horizontal="center" vertical="center"/>
    </xf>
    <xf numFmtId="0" fontId="21" fillId="0" borderId="23" xfId="0" applyFont="1" applyBorder="1" applyAlignment="1">
      <alignment horizontal="center" vertical="center"/>
    </xf>
    <xf numFmtId="0" fontId="21" fillId="0" borderId="38" xfId="0" applyFont="1" applyBorder="1" applyAlignment="1">
      <alignment horizontal="center" vertical="center"/>
    </xf>
    <xf numFmtId="0" fontId="21" fillId="0" borderId="22" xfId="0" applyFont="1" applyBorder="1" applyAlignment="1">
      <alignment horizontal="center" vertical="center"/>
    </xf>
    <xf numFmtId="0" fontId="21" fillId="0" borderId="20" xfId="0" applyFont="1" applyBorder="1" applyAlignment="1">
      <alignment horizontal="center" vertical="center"/>
    </xf>
    <xf numFmtId="0" fontId="21" fillId="0" borderId="65" xfId="0" applyFont="1" applyBorder="1" applyAlignment="1">
      <alignment horizontal="center" vertical="center"/>
    </xf>
    <xf numFmtId="0" fontId="21" fillId="0" borderId="53" xfId="0" applyFont="1" applyBorder="1" applyAlignment="1">
      <alignment horizontal="center" vertical="center"/>
    </xf>
    <xf numFmtId="0" fontId="21" fillId="0" borderId="58" xfId="0" applyFont="1" applyBorder="1" applyAlignment="1">
      <alignment horizontal="center" vertical="center"/>
    </xf>
    <xf numFmtId="0" fontId="21" fillId="0" borderId="50" xfId="0" applyFont="1" applyBorder="1" applyAlignment="1">
      <alignment horizontal="center" vertical="center"/>
    </xf>
    <xf numFmtId="0" fontId="4" fillId="0" borderId="47" xfId="0" applyFont="1" applyBorder="1" applyAlignment="1">
      <alignment vertical="center" wrapText="1"/>
    </xf>
    <xf numFmtId="0" fontId="4" fillId="0" borderId="42" xfId="0" applyFont="1" applyBorder="1" applyAlignment="1">
      <alignment vertical="center" wrapText="1"/>
    </xf>
    <xf numFmtId="0" fontId="21" fillId="0" borderId="34" xfId="0" applyFont="1" applyBorder="1" applyAlignment="1">
      <alignment horizontal="center"/>
    </xf>
    <xf numFmtId="0" fontId="21" fillId="0" borderId="32" xfId="0" applyFont="1" applyBorder="1" applyAlignment="1">
      <alignment horizontal="center"/>
    </xf>
    <xf numFmtId="0" fontId="21" fillId="0" borderId="37" xfId="0" applyFont="1" applyBorder="1" applyAlignment="1" applyProtection="1">
      <alignment horizontal="center" vertical="center" wrapText="1"/>
    </xf>
    <xf numFmtId="0" fontId="21" fillId="0" borderId="25" xfId="0" applyFont="1" applyBorder="1" applyAlignment="1" applyProtection="1">
      <alignment horizontal="center" vertical="center" wrapText="1"/>
    </xf>
    <xf numFmtId="0" fontId="21" fillId="0" borderId="41" xfId="0" applyFont="1" applyBorder="1" applyAlignment="1" applyProtection="1">
      <alignment horizontal="center"/>
    </xf>
    <xf numFmtId="0" fontId="21" fillId="0" borderId="40" xfId="0" applyFont="1" applyBorder="1" applyAlignment="1" applyProtection="1">
      <alignment horizontal="center"/>
    </xf>
    <xf numFmtId="0" fontId="21" fillId="0" borderId="39" xfId="0" applyFont="1" applyBorder="1" applyAlignment="1" applyProtection="1">
      <alignment horizontal="center"/>
    </xf>
    <xf numFmtId="0" fontId="4" fillId="0" borderId="45"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82" xfId="0" applyFont="1" applyBorder="1" applyAlignment="1">
      <alignment vertical="center" wrapText="1"/>
    </xf>
    <xf numFmtId="0" fontId="0" fillId="0" borderId="47" xfId="0" applyFont="1" applyBorder="1" applyAlignment="1">
      <alignment vertical="center" wrapText="1"/>
    </xf>
    <xf numFmtId="0" fontId="0" fillId="0" borderId="82" xfId="0" applyFont="1" applyBorder="1" applyAlignment="1">
      <alignment vertical="center" wrapText="1"/>
    </xf>
    <xf numFmtId="0" fontId="0" fillId="0" borderId="42" xfId="0" applyFont="1" applyBorder="1" applyAlignment="1">
      <alignment vertical="center" wrapText="1"/>
    </xf>
    <xf numFmtId="0" fontId="55" fillId="0" borderId="0" xfId="0" applyFont="1" applyAlignment="1">
      <alignment horizontal="left" vertical="top" wrapText="1"/>
    </xf>
    <xf numFmtId="0" fontId="21" fillId="0" borderId="68" xfId="0" applyFont="1" applyBorder="1" applyAlignment="1">
      <alignment horizontal="center"/>
    </xf>
    <xf numFmtId="0" fontId="21" fillId="0" borderId="36" xfId="0" applyFont="1" applyBorder="1" applyAlignment="1">
      <alignment horizontal="center"/>
    </xf>
    <xf numFmtId="0" fontId="21" fillId="0" borderId="35" xfId="0" applyFont="1" applyBorder="1" applyAlignment="1">
      <alignment horizontal="center"/>
    </xf>
    <xf numFmtId="0" fontId="21" fillId="0" borderId="36"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60" xfId="0" applyFont="1" applyBorder="1" applyAlignment="1">
      <alignment horizontal="center" vertical="center"/>
    </xf>
    <xf numFmtId="0" fontId="4" fillId="0" borderId="22" xfId="0" applyFont="1" applyBorder="1" applyAlignment="1">
      <alignment vertical="center" wrapText="1"/>
    </xf>
    <xf numFmtId="0" fontId="21" fillId="0" borderId="11" xfId="0" applyFont="1" applyBorder="1" applyAlignment="1">
      <alignment horizontal="center"/>
    </xf>
    <xf numFmtId="0" fontId="21" fillId="0" borderId="0" xfId="0" applyFont="1" applyBorder="1" applyAlignment="1">
      <alignment horizontal="center"/>
    </xf>
    <xf numFmtId="0" fontId="21" fillId="0" borderId="21" xfId="0" applyFont="1" applyBorder="1" applyAlignment="1">
      <alignment horizontal="center"/>
    </xf>
    <xf numFmtId="0" fontId="21" fillId="0" borderId="34" xfId="0" applyFont="1" applyBorder="1" applyAlignment="1" applyProtection="1">
      <alignment horizontal="center" wrapText="1"/>
      <protection locked="0"/>
    </xf>
    <xf numFmtId="0" fontId="21" fillId="0" borderId="32" xfId="0" applyFont="1" applyBorder="1" applyAlignment="1" applyProtection="1">
      <alignment horizontal="center" wrapText="1"/>
      <protection locked="0"/>
    </xf>
  </cellXfs>
  <cellStyles count="5">
    <cellStyle name="Gut" xfId="2" builtinId="26"/>
    <cellStyle name="Komma" xfId="1" builtinId="3"/>
    <cellStyle name="Link" xfId="3" builtinId="8"/>
    <cellStyle name="Schlecht" xfId="4" builtinId="27"/>
    <cellStyle name="Standard" xfId="0" builtinId="0"/>
  </cellStyles>
  <dxfs count="51">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fmlaLink="$K$72" fmlaRange="$M$16:$M$46" noThreeD="1" sel="1" val="0"/>
</file>

<file path=xl/ctrlProps/ctrlProp2.xml><?xml version="1.0" encoding="utf-8"?>
<formControlPr xmlns="http://schemas.microsoft.com/office/spreadsheetml/2009/9/main" objectType="Drop" dropStyle="combo" dx="22" fmlaLink="$L$72" fmlaRange="$M$16:$M$46" noThreeD="1" sel="1" val="0"/>
</file>

<file path=xl/ctrlProps/ctrlProp3.xml><?xml version="1.0" encoding="utf-8"?>
<formControlPr xmlns="http://schemas.microsoft.com/office/spreadsheetml/2009/9/main" objectType="CheckBox" fmlaLink="$K$126" noThreeD="1"/>
</file>

<file path=xl/ctrlProps/ctrlProp4.xml><?xml version="1.0" encoding="utf-8"?>
<formControlPr xmlns="http://schemas.microsoft.com/office/spreadsheetml/2009/9/main" objectType="CheckBox" fmlaLink="$K$129" lockText="1" noThreeD="1"/>
</file>

<file path=xl/ctrlProps/ctrlProp5.xml><?xml version="1.0" encoding="utf-8"?>
<formControlPr xmlns="http://schemas.microsoft.com/office/spreadsheetml/2009/9/main" objectType="CheckBox" fmlaLink="$K$42" lockText="1" noThreeD="1"/>
</file>

<file path=xl/ctrlProps/ctrlProp6.xml><?xml version="1.0" encoding="utf-8"?>
<formControlPr xmlns="http://schemas.microsoft.com/office/spreadsheetml/2009/9/main" objectType="CheckBox" fmlaLink="$K$45"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208703</xdr:colOff>
      <xdr:row>31</xdr:row>
      <xdr:rowOff>1</xdr:rowOff>
    </xdr:from>
    <xdr:to>
      <xdr:col>8</xdr:col>
      <xdr:colOff>704850</xdr:colOff>
      <xdr:row>33</xdr:row>
      <xdr:rowOff>171450</xdr:rowOff>
    </xdr:to>
    <xdr:sp macro="" textlink="">
      <xdr:nvSpPr>
        <xdr:cNvPr id="92" name="Textfeld 91">
          <a:extLst>
            <a:ext uri="{FF2B5EF4-FFF2-40B4-BE49-F238E27FC236}">
              <a16:creationId xmlns:a16="http://schemas.microsoft.com/office/drawing/2014/main" id="{00000000-0008-0000-0000-000002000000}"/>
            </a:ext>
          </a:extLst>
        </xdr:cNvPr>
        <xdr:cNvSpPr txBox="1"/>
      </xdr:nvSpPr>
      <xdr:spPr>
        <a:xfrm>
          <a:off x="208703" y="15725776"/>
          <a:ext cx="6592147" cy="895349"/>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de-DE" sz="1100">
            <a:solidFill>
              <a:schemeClr val="dk1"/>
            </a:solidFill>
            <a:effectLst/>
            <a:latin typeface="+mn-lt"/>
            <a:ea typeface="+mn-ea"/>
            <a:cs typeface="+mn-cs"/>
          </a:endParaRPr>
        </a:p>
        <a:p>
          <a:r>
            <a:rPr lang="de-DE" sz="1100" b="0" u="sng" baseline="0"/>
            <a:t>Bei Fragen zum Tool wenden Sie sich bitte an Ihre Ansprechperson in Ihrer Bewilligungsbehörde.</a:t>
          </a:r>
          <a:endParaRPr lang="de-DE" sz="1100" b="0">
            <a:solidFill>
              <a:schemeClr val="dk1"/>
            </a:solidFill>
            <a:effectLst/>
            <a:latin typeface="+mn-lt"/>
            <a:ea typeface="+mn-ea"/>
            <a:cs typeface="+mn-cs"/>
          </a:endParaRPr>
        </a:p>
        <a:p>
          <a:endParaRPr lang="de-DE" sz="1100" b="0">
            <a:solidFill>
              <a:schemeClr val="dk1"/>
            </a:solidFill>
            <a:effectLst/>
            <a:latin typeface="+mn-lt"/>
            <a:ea typeface="+mn-ea"/>
            <a:cs typeface="+mn-cs"/>
          </a:endParaRPr>
        </a:p>
        <a:p>
          <a:r>
            <a:rPr lang="de-DE" sz="1100" b="0">
              <a:solidFill>
                <a:schemeClr val="dk1"/>
              </a:solidFill>
              <a:effectLst/>
              <a:latin typeface="+mn-lt"/>
              <a:ea typeface="+mn-ea"/>
              <a:cs typeface="+mn-cs"/>
            </a:rPr>
            <a:t>						</a:t>
          </a:r>
          <a:endParaRPr lang="de-DE" sz="1100" b="0"/>
        </a:p>
      </xdr:txBody>
    </xdr:sp>
    <xdr:clientData/>
  </xdr:twoCellAnchor>
  <xdr:twoCellAnchor editAs="oneCell">
    <xdr:from>
      <xdr:col>0</xdr:col>
      <xdr:colOff>246094</xdr:colOff>
      <xdr:row>1</xdr:row>
      <xdr:rowOff>134259</xdr:rowOff>
    </xdr:from>
    <xdr:to>
      <xdr:col>4</xdr:col>
      <xdr:colOff>204458</xdr:colOff>
      <xdr:row>5</xdr:row>
      <xdr:rowOff>163429</xdr:rowOff>
    </xdr:to>
    <xdr:pic>
      <xdr:nvPicPr>
        <xdr:cNvPr id="93" name="Grafik 92">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6094" y="324759"/>
          <a:ext cx="3006364" cy="791170"/>
        </a:xfrm>
        <a:prstGeom prst="rect">
          <a:avLst/>
        </a:prstGeom>
      </xdr:spPr>
    </xdr:pic>
    <xdr:clientData/>
  </xdr:twoCellAnchor>
  <xdr:twoCellAnchor>
    <xdr:from>
      <xdr:col>0</xdr:col>
      <xdr:colOff>267055</xdr:colOff>
      <xdr:row>24</xdr:row>
      <xdr:rowOff>5770</xdr:rowOff>
    </xdr:from>
    <xdr:to>
      <xdr:col>10</xdr:col>
      <xdr:colOff>299356</xdr:colOff>
      <xdr:row>25</xdr:row>
      <xdr:rowOff>1115785</xdr:rowOff>
    </xdr:to>
    <xdr:grpSp>
      <xdr:nvGrpSpPr>
        <xdr:cNvPr id="95" name="Gruppieren 94"/>
        <xdr:cNvGrpSpPr/>
      </xdr:nvGrpSpPr>
      <xdr:grpSpPr>
        <a:xfrm>
          <a:off x="267055" y="6997120"/>
          <a:ext cx="7652301" cy="6310665"/>
          <a:chOff x="1328768" y="3654674"/>
          <a:chExt cx="9626600" cy="4993640"/>
        </a:xfrm>
      </xdr:grpSpPr>
      <xdr:sp macro="" textlink="">
        <xdr:nvSpPr>
          <xdr:cNvPr id="96" name="Abgerundetes Rechteck 95"/>
          <xdr:cNvSpPr/>
        </xdr:nvSpPr>
        <xdr:spPr>
          <a:xfrm>
            <a:off x="1328768" y="3654674"/>
            <a:ext cx="9626600" cy="4993640"/>
          </a:xfrm>
          <a:prstGeom prst="roundRect">
            <a:avLst>
              <a:gd name="adj" fmla="val 2694"/>
            </a:avLst>
          </a:prstGeom>
          <a:solidFill>
            <a:sysClr val="window" lastClr="FFFFFF"/>
          </a:solidFill>
          <a:ln>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sz="1400"/>
          </a:p>
        </xdr:txBody>
      </xdr:sp>
      <xdr:sp macro="" textlink="">
        <xdr:nvSpPr>
          <xdr:cNvPr id="97" name="Textfeld 65"/>
          <xdr:cNvSpPr txBox="1"/>
        </xdr:nvSpPr>
        <xdr:spPr>
          <a:xfrm>
            <a:off x="4445664" y="6398006"/>
            <a:ext cx="636438" cy="258528"/>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de-DE" sz="1200" b="1" i="1"/>
              <a:t>JA</a:t>
            </a:r>
          </a:p>
        </xdr:txBody>
      </xdr:sp>
      <xdr:sp macro="" textlink="">
        <xdr:nvSpPr>
          <xdr:cNvPr id="98" name="Textfeld 85"/>
          <xdr:cNvSpPr txBox="1"/>
        </xdr:nvSpPr>
        <xdr:spPr>
          <a:xfrm>
            <a:off x="7576310" y="5359980"/>
            <a:ext cx="700817" cy="274799"/>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de-DE" sz="1200" b="1" i="1"/>
              <a:t>JA</a:t>
            </a:r>
            <a:endParaRPr lang="de-DE" sz="1400" b="1" i="1"/>
          </a:p>
        </xdr:txBody>
      </xdr:sp>
      <xdr:sp macro="" textlink="">
        <xdr:nvSpPr>
          <xdr:cNvPr id="99" name="Abgerundetes Rechteck 98"/>
          <xdr:cNvSpPr/>
        </xdr:nvSpPr>
        <xdr:spPr>
          <a:xfrm>
            <a:off x="8013975" y="4724213"/>
            <a:ext cx="2764985" cy="3244681"/>
          </a:xfrm>
          <a:prstGeom prst="roundRect">
            <a:avLst>
              <a:gd name="adj" fmla="val 3405"/>
            </a:avLst>
          </a:prstGeom>
          <a:solidFill>
            <a:srgbClr val="FFC000"/>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a:solidFill>
                <a:schemeClr val="tx1"/>
              </a:solidFill>
            </a:endParaRPr>
          </a:p>
        </xdr:txBody>
      </xdr:sp>
      <xdr:sp macro="" textlink="">
        <xdr:nvSpPr>
          <xdr:cNvPr id="100" name="Textfeld 6"/>
          <xdr:cNvSpPr txBox="1"/>
        </xdr:nvSpPr>
        <xdr:spPr>
          <a:xfrm>
            <a:off x="8013973" y="4724212"/>
            <a:ext cx="2725589" cy="420054"/>
          </a:xfrm>
          <a:prstGeom prst="rect">
            <a:avLst/>
          </a:prstGeom>
          <a:noFill/>
          <a:ln>
            <a:noFill/>
          </a:ln>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de-DE" sz="1400" b="1"/>
              <a:t>Klimaresilienz (Blatt 4)</a:t>
            </a:r>
            <a:r>
              <a:rPr lang="de-DE" sz="1400"/>
              <a:t/>
            </a:r>
            <a:br>
              <a:rPr lang="de-DE" sz="1400"/>
            </a:br>
            <a:r>
              <a:rPr lang="de-DE" sz="1100"/>
              <a:t>Anpassung an den Klimawandel</a:t>
            </a:r>
          </a:p>
        </xdr:txBody>
      </xdr:sp>
      <xdr:sp macro="" textlink="">
        <xdr:nvSpPr>
          <xdr:cNvPr id="101" name="Abgerundetes Rechteck 100"/>
          <xdr:cNvSpPr/>
        </xdr:nvSpPr>
        <xdr:spPr>
          <a:xfrm>
            <a:off x="8013971" y="5324248"/>
            <a:ext cx="2768400" cy="310806"/>
          </a:xfrm>
          <a:prstGeom prst="roundRect">
            <a:avLst/>
          </a:prstGeom>
          <a:solidFill>
            <a:schemeClr val="accent4">
              <a:lumMod val="40000"/>
              <a:lumOff val="60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200">
                <a:solidFill>
                  <a:schemeClr val="tx1"/>
                </a:solidFill>
              </a:rPr>
              <a:t>Exposition (4.1)</a:t>
            </a:r>
          </a:p>
        </xdr:txBody>
      </xdr:sp>
      <xdr:sp macro="" textlink="">
        <xdr:nvSpPr>
          <xdr:cNvPr id="102" name="Abgerundetes Rechteck 101"/>
          <xdr:cNvSpPr/>
        </xdr:nvSpPr>
        <xdr:spPr>
          <a:xfrm>
            <a:off x="8013971" y="5890951"/>
            <a:ext cx="2768400" cy="318943"/>
          </a:xfrm>
          <a:prstGeom prst="roundRect">
            <a:avLst/>
          </a:prstGeom>
          <a:solidFill>
            <a:schemeClr val="accent4">
              <a:lumMod val="40000"/>
              <a:lumOff val="60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200">
                <a:solidFill>
                  <a:schemeClr val="tx1"/>
                </a:solidFill>
              </a:rPr>
              <a:t>Sensitivität (4.2)</a:t>
            </a:r>
          </a:p>
        </xdr:txBody>
      </xdr:sp>
      <xdr:sp macro="" textlink="">
        <xdr:nvSpPr>
          <xdr:cNvPr id="103" name="Abgerundetes Rechteck 102"/>
          <xdr:cNvSpPr/>
        </xdr:nvSpPr>
        <xdr:spPr>
          <a:xfrm>
            <a:off x="8013971" y="6465791"/>
            <a:ext cx="2759387" cy="318943"/>
          </a:xfrm>
          <a:prstGeom prst="roundRect">
            <a:avLst/>
          </a:prstGeom>
          <a:solidFill>
            <a:schemeClr val="accent4">
              <a:lumMod val="40000"/>
              <a:lumOff val="60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200">
                <a:solidFill>
                  <a:schemeClr val="tx1"/>
                </a:solidFill>
              </a:rPr>
              <a:t>Anfälligkeit (4.3)</a:t>
            </a:r>
          </a:p>
        </xdr:txBody>
      </xdr:sp>
      <xdr:sp macro="" textlink="">
        <xdr:nvSpPr>
          <xdr:cNvPr id="104" name="Abgerundetes Rechteck 103"/>
          <xdr:cNvSpPr/>
        </xdr:nvSpPr>
        <xdr:spPr>
          <a:xfrm>
            <a:off x="8013971" y="7040632"/>
            <a:ext cx="2757566" cy="318943"/>
          </a:xfrm>
          <a:prstGeom prst="roundRect">
            <a:avLst/>
          </a:prstGeom>
          <a:solidFill>
            <a:schemeClr val="accent4">
              <a:lumMod val="40000"/>
              <a:lumOff val="60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200">
                <a:solidFill>
                  <a:schemeClr val="tx1"/>
                </a:solidFill>
              </a:rPr>
              <a:t>Risiko (4.4)</a:t>
            </a:r>
          </a:p>
        </xdr:txBody>
      </xdr:sp>
      <xdr:cxnSp macro="">
        <xdr:nvCxnSpPr>
          <xdr:cNvPr id="105" name="Gerade Verbindung mit Pfeil 104"/>
          <xdr:cNvCxnSpPr/>
        </xdr:nvCxnSpPr>
        <xdr:spPr>
          <a:xfrm flipH="1">
            <a:off x="9388952" y="5683822"/>
            <a:ext cx="136" cy="163755"/>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cxnSp macro="">
        <xdr:nvCxnSpPr>
          <xdr:cNvPr id="106" name="Gerade Verbindung mit Pfeil 105"/>
          <xdr:cNvCxnSpPr/>
        </xdr:nvCxnSpPr>
        <xdr:spPr>
          <a:xfrm flipH="1">
            <a:off x="9373283" y="6257098"/>
            <a:ext cx="136" cy="169932"/>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cxnSp macro="">
        <xdr:nvCxnSpPr>
          <xdr:cNvPr id="107" name="Gerade Verbindung mit Pfeil 106"/>
          <xdr:cNvCxnSpPr/>
        </xdr:nvCxnSpPr>
        <xdr:spPr>
          <a:xfrm flipH="1">
            <a:off x="9373010" y="6824183"/>
            <a:ext cx="136" cy="169932"/>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sp macro="" textlink="">
        <xdr:nvSpPr>
          <xdr:cNvPr id="108" name="Abgerundetes Rechteck 107"/>
          <xdr:cNvSpPr/>
        </xdr:nvSpPr>
        <xdr:spPr>
          <a:xfrm>
            <a:off x="4839641" y="3790949"/>
            <a:ext cx="2768054" cy="4457701"/>
          </a:xfrm>
          <a:prstGeom prst="roundRect">
            <a:avLst>
              <a:gd name="adj" fmla="val 3405"/>
            </a:avLst>
          </a:prstGeom>
          <a:solidFill>
            <a:srgbClr val="92D050"/>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sz="1100">
              <a:solidFill>
                <a:schemeClr val="tx1"/>
              </a:solidFill>
            </a:endParaRPr>
          </a:p>
        </xdr:txBody>
      </xdr:sp>
      <xdr:sp macro="" textlink="">
        <xdr:nvSpPr>
          <xdr:cNvPr id="109" name="Textfeld 5"/>
          <xdr:cNvSpPr txBox="1"/>
        </xdr:nvSpPr>
        <xdr:spPr>
          <a:xfrm>
            <a:off x="4835871" y="3782836"/>
            <a:ext cx="2771823" cy="446376"/>
          </a:xfrm>
          <a:prstGeom prst="rect">
            <a:avLst/>
          </a:prstGeom>
          <a:noFill/>
          <a:ln>
            <a:noFill/>
          </a:ln>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de-DE" sz="1400" b="1"/>
              <a:t>Klimaneutralität</a:t>
            </a:r>
            <a:r>
              <a:rPr lang="de-DE" sz="1600" b="1"/>
              <a:t> </a:t>
            </a:r>
            <a:r>
              <a:rPr lang="de-DE" sz="1400" b="1"/>
              <a:t>(Blatt 3)</a:t>
            </a:r>
            <a:r>
              <a:rPr lang="de-DE" sz="1600"/>
              <a:t/>
            </a:r>
            <a:br>
              <a:rPr lang="de-DE" sz="1600"/>
            </a:br>
            <a:r>
              <a:rPr lang="de-DE" sz="1200"/>
              <a:t>Eindämmung des Klimawandels</a:t>
            </a:r>
          </a:p>
        </xdr:txBody>
      </xdr:sp>
      <xdr:cxnSp macro="">
        <xdr:nvCxnSpPr>
          <xdr:cNvPr id="110" name="Gerader Verbinder 109"/>
          <xdr:cNvCxnSpPr/>
        </xdr:nvCxnSpPr>
        <xdr:spPr>
          <a:xfrm>
            <a:off x="7522081" y="6359399"/>
            <a:ext cx="414000" cy="0"/>
          </a:xfrm>
          <a:prstGeom prst="line">
            <a:avLst/>
          </a:prstGeom>
          <a:ln w="12700"/>
        </xdr:spPr>
        <xdr:style>
          <a:lnRef idx="1">
            <a:schemeClr val="dk1"/>
          </a:lnRef>
          <a:fillRef idx="0">
            <a:schemeClr val="dk1"/>
          </a:fillRef>
          <a:effectRef idx="0">
            <a:schemeClr val="dk1"/>
          </a:effectRef>
          <a:fontRef idx="minor">
            <a:schemeClr val="tx1"/>
          </a:fontRef>
        </xdr:style>
      </xdr:cxnSp>
      <xdr:sp macro="" textlink="">
        <xdr:nvSpPr>
          <xdr:cNvPr id="111" name="Abgerundetes Rechteck 110"/>
          <xdr:cNvSpPr/>
        </xdr:nvSpPr>
        <xdr:spPr>
          <a:xfrm>
            <a:off x="4839642" y="4341169"/>
            <a:ext cx="2768054" cy="335993"/>
          </a:xfrm>
          <a:prstGeom prst="roundRect">
            <a:avLst/>
          </a:prstGeom>
          <a:solidFill>
            <a:srgbClr val="D7EAD7"/>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200">
                <a:solidFill>
                  <a:schemeClr val="tx1"/>
                </a:solidFill>
              </a:rPr>
              <a:t>Phase 1: Prüfung</a:t>
            </a:r>
          </a:p>
        </xdr:txBody>
      </xdr:sp>
      <xdr:sp macro="" textlink="">
        <xdr:nvSpPr>
          <xdr:cNvPr id="112" name="Textfeld 83"/>
          <xdr:cNvSpPr txBox="1"/>
        </xdr:nvSpPr>
        <xdr:spPr>
          <a:xfrm>
            <a:off x="5613360" y="5898029"/>
            <a:ext cx="645635" cy="258528"/>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de-DE" sz="1200" b="1" i="1"/>
              <a:t>NEIN</a:t>
            </a:r>
            <a:endParaRPr lang="de-DE" sz="1400" b="1" i="1"/>
          </a:p>
        </xdr:txBody>
      </xdr:sp>
      <xdr:sp macro="" textlink="">
        <xdr:nvSpPr>
          <xdr:cNvPr id="113" name="Abgerundetes Rechteck 112"/>
          <xdr:cNvSpPr/>
        </xdr:nvSpPr>
        <xdr:spPr>
          <a:xfrm>
            <a:off x="4835872" y="6813806"/>
            <a:ext cx="2771824" cy="334800"/>
          </a:xfrm>
          <a:prstGeom prst="roundRect">
            <a:avLst/>
          </a:prstGeom>
          <a:solidFill>
            <a:srgbClr val="D7EAD7"/>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200">
                <a:solidFill>
                  <a:schemeClr val="tx1"/>
                </a:solidFill>
              </a:rPr>
              <a:t>Phase 2: Detaillierte Analyse</a:t>
            </a:r>
          </a:p>
        </xdr:txBody>
      </xdr:sp>
      <xdr:sp macro="" textlink="">
        <xdr:nvSpPr>
          <xdr:cNvPr id="114" name="Abgerundetes Rechteck 113"/>
          <xdr:cNvSpPr/>
        </xdr:nvSpPr>
        <xdr:spPr>
          <a:xfrm>
            <a:off x="4924706" y="7320278"/>
            <a:ext cx="2597376" cy="326718"/>
          </a:xfrm>
          <a:prstGeom prst="roundRect">
            <a:avLst/>
          </a:prstGeom>
          <a:solidFill>
            <a:srgbClr val="F7F5F3"/>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050">
                <a:solidFill>
                  <a:schemeClr val="tx1"/>
                </a:solidFill>
              </a:rPr>
              <a:t>Analyse der THG-Emissionen (3.5-3.6) </a:t>
            </a:r>
          </a:p>
        </xdr:txBody>
      </xdr:sp>
      <xdr:sp macro="" textlink="">
        <xdr:nvSpPr>
          <xdr:cNvPr id="115" name="Abgerundetes Rechteck 114"/>
          <xdr:cNvSpPr/>
        </xdr:nvSpPr>
        <xdr:spPr>
          <a:xfrm>
            <a:off x="4924706" y="4850308"/>
            <a:ext cx="2597375" cy="326718"/>
          </a:xfrm>
          <a:prstGeom prst="roundRect">
            <a:avLst/>
          </a:prstGeom>
          <a:solidFill>
            <a:srgbClr val="F7F5F3"/>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050">
                <a:solidFill>
                  <a:schemeClr val="tx1"/>
                </a:solidFill>
              </a:rPr>
              <a:t>„Energieeffizienz an erster Stelle“ (3.0)</a:t>
            </a:r>
          </a:p>
        </xdr:txBody>
      </xdr:sp>
      <xdr:sp macro="" textlink="">
        <xdr:nvSpPr>
          <xdr:cNvPr id="116" name="Abgerundetes Rechteck 115"/>
          <xdr:cNvSpPr/>
        </xdr:nvSpPr>
        <xdr:spPr>
          <a:xfrm>
            <a:off x="4924706" y="6193659"/>
            <a:ext cx="2597375" cy="326718"/>
          </a:xfrm>
          <a:prstGeom prst="roundRect">
            <a:avLst/>
          </a:prstGeom>
          <a:solidFill>
            <a:srgbClr val="F7F5F3"/>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050">
                <a:solidFill>
                  <a:schemeClr val="tx1"/>
                </a:solidFill>
              </a:rPr>
              <a:t>absolute THG-Emissionen &gt; 20.000 t (3.4) </a:t>
            </a:r>
          </a:p>
        </xdr:txBody>
      </xdr:sp>
      <xdr:cxnSp macro="">
        <xdr:nvCxnSpPr>
          <xdr:cNvPr id="117" name="Gerade Verbindung mit Pfeil 116"/>
          <xdr:cNvCxnSpPr/>
        </xdr:nvCxnSpPr>
        <xdr:spPr>
          <a:xfrm flipH="1">
            <a:off x="6197576" y="4675699"/>
            <a:ext cx="135" cy="163755"/>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cxnSp macro="">
        <xdr:nvCxnSpPr>
          <xdr:cNvPr id="118" name="Gerade Verbindung mit Pfeil 117"/>
          <xdr:cNvCxnSpPr/>
        </xdr:nvCxnSpPr>
        <xdr:spPr>
          <a:xfrm flipH="1">
            <a:off x="6197576" y="5903341"/>
            <a:ext cx="1" cy="288000"/>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sp macro="" textlink="">
        <xdr:nvSpPr>
          <xdr:cNvPr id="119" name="Textfeld 110"/>
          <xdr:cNvSpPr txBox="1"/>
        </xdr:nvSpPr>
        <xdr:spPr>
          <a:xfrm>
            <a:off x="5545653" y="6513083"/>
            <a:ext cx="645635" cy="258528"/>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de-DE" sz="1200" b="1" i="1"/>
              <a:t>JA</a:t>
            </a:r>
          </a:p>
        </xdr:txBody>
      </xdr:sp>
      <xdr:cxnSp macro="">
        <xdr:nvCxnSpPr>
          <xdr:cNvPr id="120" name="Gerader Verbinder 119"/>
          <xdr:cNvCxnSpPr/>
        </xdr:nvCxnSpPr>
        <xdr:spPr>
          <a:xfrm>
            <a:off x="7497646" y="7988301"/>
            <a:ext cx="436994" cy="0"/>
          </a:xfrm>
          <a:prstGeom prst="line">
            <a:avLst/>
          </a:prstGeom>
          <a:ln w="12700"/>
        </xdr:spPr>
        <xdr:style>
          <a:lnRef idx="1">
            <a:schemeClr val="dk1"/>
          </a:lnRef>
          <a:fillRef idx="0">
            <a:schemeClr val="dk1"/>
          </a:fillRef>
          <a:effectRef idx="0">
            <a:schemeClr val="dk1"/>
          </a:effectRef>
          <a:fontRef idx="minor">
            <a:schemeClr val="tx1"/>
          </a:fontRef>
        </xdr:style>
      </xdr:cxnSp>
      <xdr:sp macro="" textlink="">
        <xdr:nvSpPr>
          <xdr:cNvPr id="121" name="Abgerundetes Rechteck 120"/>
          <xdr:cNvSpPr/>
        </xdr:nvSpPr>
        <xdr:spPr>
          <a:xfrm>
            <a:off x="1710696" y="4724212"/>
            <a:ext cx="2752756" cy="2799631"/>
          </a:xfrm>
          <a:prstGeom prst="roundRect">
            <a:avLst>
              <a:gd name="adj" fmla="val 9294"/>
            </a:avLst>
          </a:prstGeom>
          <a:solidFill>
            <a:srgbClr val="00B4F4"/>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rIns="0" rtlCol="0" anchor="t"/>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de-DE" b="1">
              <a:solidFill>
                <a:schemeClr val="tx1"/>
              </a:solidFill>
            </a:endParaRPr>
          </a:p>
        </xdr:txBody>
      </xdr:sp>
      <xdr:sp macro="" textlink="">
        <xdr:nvSpPr>
          <xdr:cNvPr id="122" name="Abgerundetes Rechteck 121"/>
          <xdr:cNvSpPr/>
        </xdr:nvSpPr>
        <xdr:spPr>
          <a:xfrm>
            <a:off x="1883435" y="6328385"/>
            <a:ext cx="2423256" cy="967158"/>
          </a:xfrm>
          <a:prstGeom prst="roundRect">
            <a:avLst/>
          </a:prstGeom>
          <a:solidFill>
            <a:schemeClr val="accent1">
              <a:lumMod val="40000"/>
              <a:lumOff val="60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200">
                <a:solidFill>
                  <a:schemeClr val="tx1"/>
                </a:solidFill>
              </a:rPr>
              <a:t>Infrastruktur gemäß Definition und Lebensdauer &gt; 5 Jahre </a:t>
            </a:r>
          </a:p>
          <a:p>
            <a:pPr algn="ctr"/>
            <a:r>
              <a:rPr lang="de-DE" sz="1200">
                <a:solidFill>
                  <a:schemeClr val="tx1"/>
                </a:solidFill>
              </a:rPr>
              <a:t>(2.2-2.3)</a:t>
            </a:r>
          </a:p>
        </xdr:txBody>
      </xdr:sp>
      <xdr:sp macro="" textlink="">
        <xdr:nvSpPr>
          <xdr:cNvPr id="123" name="Textfeld 119"/>
          <xdr:cNvSpPr txBox="1"/>
        </xdr:nvSpPr>
        <xdr:spPr>
          <a:xfrm>
            <a:off x="1724755" y="4990212"/>
            <a:ext cx="2754341" cy="1078454"/>
          </a:xfrm>
          <a:prstGeom prst="rect">
            <a:avLst/>
          </a:prstGeom>
          <a:noFill/>
          <a:ln>
            <a:noFill/>
          </a:ln>
        </xdr:spPr>
        <xdr:txBody>
          <a:bodyPr wrap="square" lIns="36000" rIns="36000"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de-DE" b="1" i="1"/>
              <a:t>START</a:t>
            </a:r>
          </a:p>
          <a:p>
            <a:pPr algn="ctr"/>
            <a:endParaRPr lang="de-DE" sz="1600" b="1"/>
          </a:p>
          <a:p>
            <a:pPr algn="ctr"/>
            <a:r>
              <a:rPr lang="de-DE" sz="1400" b="1"/>
              <a:t>Projektangaben (Blatt 2)</a:t>
            </a:r>
            <a:r>
              <a:rPr lang="de-DE" sz="1400"/>
              <a:t/>
            </a:r>
            <a:br>
              <a:rPr lang="de-DE" sz="1400"/>
            </a:br>
            <a:r>
              <a:rPr lang="de-DE" sz="1400"/>
              <a:t>Angaben zur Infrastrukturinvestition</a:t>
            </a:r>
          </a:p>
        </xdr:txBody>
      </xdr:sp>
      <xdr:sp macro="" textlink="">
        <xdr:nvSpPr>
          <xdr:cNvPr id="124" name="Abgerundetes Rechteck 123"/>
          <xdr:cNvSpPr/>
        </xdr:nvSpPr>
        <xdr:spPr>
          <a:xfrm>
            <a:off x="4924706" y="7823700"/>
            <a:ext cx="2597376" cy="326718"/>
          </a:xfrm>
          <a:prstGeom prst="roundRect">
            <a:avLst/>
          </a:prstGeom>
          <a:solidFill>
            <a:srgbClr val="F7F5F3"/>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050">
                <a:solidFill>
                  <a:schemeClr val="tx1"/>
                </a:solidFill>
              </a:rPr>
              <a:t>Kompatibilität mit den Klimazielen (3.7)</a:t>
            </a:r>
          </a:p>
        </xdr:txBody>
      </xdr:sp>
      <xdr:cxnSp macro="">
        <xdr:nvCxnSpPr>
          <xdr:cNvPr id="125" name="Gerader Verbinder 124"/>
          <xdr:cNvCxnSpPr/>
        </xdr:nvCxnSpPr>
        <xdr:spPr>
          <a:xfrm flipH="1">
            <a:off x="7932136" y="5022948"/>
            <a:ext cx="7262" cy="297000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26" name="Gerade Verbindung mit Pfeil 125"/>
          <xdr:cNvCxnSpPr/>
        </xdr:nvCxnSpPr>
        <xdr:spPr>
          <a:xfrm flipV="1">
            <a:off x="7935764" y="5021484"/>
            <a:ext cx="270000" cy="4209"/>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sp macro="" textlink="">
        <xdr:nvSpPr>
          <xdr:cNvPr id="127" name="Textfeld 115"/>
          <xdr:cNvSpPr txBox="1"/>
        </xdr:nvSpPr>
        <xdr:spPr>
          <a:xfrm>
            <a:off x="7449878" y="6084700"/>
            <a:ext cx="934811" cy="274799"/>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de-DE" sz="1200" b="1" i="1"/>
              <a:t>NEIN</a:t>
            </a:r>
            <a:endParaRPr lang="de-DE" sz="1400" b="1" i="1"/>
          </a:p>
        </xdr:txBody>
      </xdr:sp>
      <xdr:cxnSp macro="">
        <xdr:nvCxnSpPr>
          <xdr:cNvPr id="128" name="Gerade Verbindung mit Pfeil 127"/>
          <xdr:cNvCxnSpPr/>
        </xdr:nvCxnSpPr>
        <xdr:spPr>
          <a:xfrm flipH="1">
            <a:off x="6197576" y="5177973"/>
            <a:ext cx="135" cy="163755"/>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cxnSp macro="">
        <xdr:nvCxnSpPr>
          <xdr:cNvPr id="129" name="Gerade Verbindung mit Pfeil 128"/>
          <xdr:cNvCxnSpPr/>
        </xdr:nvCxnSpPr>
        <xdr:spPr>
          <a:xfrm flipH="1">
            <a:off x="6197576" y="6522466"/>
            <a:ext cx="1" cy="288000"/>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cxnSp macro="">
        <xdr:nvCxnSpPr>
          <xdr:cNvPr id="130" name="Gerade Verbindung mit Pfeil 129"/>
          <xdr:cNvCxnSpPr/>
        </xdr:nvCxnSpPr>
        <xdr:spPr>
          <a:xfrm flipH="1">
            <a:off x="6197576" y="7149648"/>
            <a:ext cx="135" cy="163755"/>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cxnSp macro="">
        <xdr:nvCxnSpPr>
          <xdr:cNvPr id="131" name="Gerade Verbindung mit Pfeil 130"/>
          <xdr:cNvCxnSpPr/>
        </xdr:nvCxnSpPr>
        <xdr:spPr>
          <a:xfrm flipH="1">
            <a:off x="6195386" y="7650255"/>
            <a:ext cx="135" cy="163755"/>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cxnSp macro="">
        <xdr:nvCxnSpPr>
          <xdr:cNvPr id="132" name="Gerader Verbinder 131"/>
          <xdr:cNvCxnSpPr/>
        </xdr:nvCxnSpPr>
        <xdr:spPr>
          <a:xfrm>
            <a:off x="7469022" y="5614197"/>
            <a:ext cx="468000" cy="0"/>
          </a:xfrm>
          <a:prstGeom prst="line">
            <a:avLst/>
          </a:prstGeom>
          <a:ln w="12700"/>
        </xdr:spPr>
        <xdr:style>
          <a:lnRef idx="1">
            <a:schemeClr val="dk1"/>
          </a:lnRef>
          <a:fillRef idx="0">
            <a:schemeClr val="dk1"/>
          </a:fillRef>
          <a:effectRef idx="0">
            <a:schemeClr val="dk1"/>
          </a:effectRef>
          <a:fontRef idx="minor">
            <a:schemeClr val="tx1"/>
          </a:fontRef>
        </xdr:style>
      </xdr:cxnSp>
      <xdr:sp macro="" textlink="">
        <xdr:nvSpPr>
          <xdr:cNvPr id="133" name="Abgerundetes Rechteck 132"/>
          <xdr:cNvSpPr/>
        </xdr:nvSpPr>
        <xdr:spPr>
          <a:xfrm>
            <a:off x="4924706" y="5344526"/>
            <a:ext cx="2597375" cy="554658"/>
          </a:xfrm>
          <a:prstGeom prst="roundRect">
            <a:avLst/>
          </a:prstGeom>
          <a:solidFill>
            <a:srgbClr val="F7F5F3"/>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950">
                <a:solidFill>
                  <a:schemeClr val="tx1"/>
                </a:solidFill>
              </a:rPr>
              <a:t>Infrastrukturinvestitionen mit geringen Auswirkungen auf den Klimawandel (3.1-3.3)</a:t>
            </a:r>
          </a:p>
        </xdr:txBody>
      </xdr:sp>
      <xdr:cxnSp macro="">
        <xdr:nvCxnSpPr>
          <xdr:cNvPr id="134" name="Gerader Verbinder 133"/>
          <xdr:cNvCxnSpPr/>
        </xdr:nvCxnSpPr>
        <xdr:spPr>
          <a:xfrm>
            <a:off x="4316579" y="6673686"/>
            <a:ext cx="436994" cy="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35" name="Gerader Verbinder 134"/>
          <xdr:cNvCxnSpPr/>
        </xdr:nvCxnSpPr>
        <xdr:spPr>
          <a:xfrm flipH="1">
            <a:off x="4751069" y="4086952"/>
            <a:ext cx="7262" cy="2592000"/>
          </a:xfrm>
          <a:prstGeom prst="line">
            <a:avLst/>
          </a:prstGeom>
          <a:ln w="12700"/>
        </xdr:spPr>
        <xdr:style>
          <a:lnRef idx="1">
            <a:schemeClr val="dk1"/>
          </a:lnRef>
          <a:fillRef idx="0">
            <a:schemeClr val="dk1"/>
          </a:fillRef>
          <a:effectRef idx="0">
            <a:schemeClr val="dk1"/>
          </a:effectRef>
          <a:fontRef idx="minor">
            <a:schemeClr val="tx1"/>
          </a:fontRef>
        </xdr:style>
      </xdr:cxnSp>
      <xdr:cxnSp macro="">
        <xdr:nvCxnSpPr>
          <xdr:cNvPr id="136" name="Gerade Verbindung mit Pfeil 135"/>
          <xdr:cNvCxnSpPr/>
        </xdr:nvCxnSpPr>
        <xdr:spPr>
          <a:xfrm flipV="1">
            <a:off x="4754697" y="4085488"/>
            <a:ext cx="270000" cy="4209"/>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248005</xdr:colOff>
      <xdr:row>24</xdr:row>
      <xdr:rowOff>4994180</xdr:rowOff>
    </xdr:from>
    <xdr:to>
      <xdr:col>10</xdr:col>
      <xdr:colOff>154028</xdr:colOff>
      <xdr:row>25</xdr:row>
      <xdr:rowOff>196591</xdr:rowOff>
    </xdr:to>
    <xdr:sp macro="" textlink="">
      <xdr:nvSpPr>
        <xdr:cNvPr id="46" name="Abgerundetes Rechteck 45"/>
        <xdr:cNvSpPr/>
      </xdr:nvSpPr>
      <xdr:spPr>
        <a:xfrm>
          <a:off x="5582005" y="11985530"/>
          <a:ext cx="2192023" cy="403061"/>
        </a:xfrm>
        <a:prstGeom prst="roundRect">
          <a:avLst/>
        </a:prstGeom>
        <a:solidFill>
          <a:schemeClr val="accent4">
            <a:lumMod val="40000"/>
            <a:lumOff val="60000"/>
          </a:schemeClr>
        </a:solid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0" tIns="0" rIns="0" bIns="0"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lang="de-DE" sz="1200">
              <a:solidFill>
                <a:schemeClr val="tx1"/>
              </a:solidFill>
            </a:rPr>
            <a:t>Anpassungsmaßnahmen (4.5)</a:t>
          </a:r>
        </a:p>
      </xdr:txBody>
    </xdr:sp>
    <xdr:clientData/>
  </xdr:twoCellAnchor>
  <xdr:twoCellAnchor>
    <xdr:from>
      <xdr:col>8</xdr:col>
      <xdr:colOff>566321</xdr:colOff>
      <xdr:row>24</xdr:row>
      <xdr:rowOff>4720645</xdr:rowOff>
    </xdr:from>
    <xdr:to>
      <xdr:col>8</xdr:col>
      <xdr:colOff>566429</xdr:colOff>
      <xdr:row>24</xdr:row>
      <xdr:rowOff>4935395</xdr:rowOff>
    </xdr:to>
    <xdr:cxnSp macro="">
      <xdr:nvCxnSpPr>
        <xdr:cNvPr id="47" name="Gerade Verbindung mit Pfeil 46"/>
        <xdr:cNvCxnSpPr/>
      </xdr:nvCxnSpPr>
      <xdr:spPr>
        <a:xfrm flipH="1">
          <a:off x="6662321" y="11711995"/>
          <a:ext cx="108" cy="214750"/>
        </a:xfrm>
        <a:prstGeom prst="straightConnector1">
          <a:avLst/>
        </a:prstGeom>
        <a:ln w="952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4</xdr:col>
      <xdr:colOff>720364</xdr:colOff>
      <xdr:row>6</xdr:row>
      <xdr:rowOff>29170</xdr:rowOff>
    </xdr:to>
    <xdr:pic>
      <xdr:nvPicPr>
        <xdr:cNvPr id="6" name="Grafik 5">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0" y="381000"/>
          <a:ext cx="3006364" cy="7911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523875</xdr:colOff>
          <xdr:row>106</xdr:row>
          <xdr:rowOff>180975</xdr:rowOff>
        </xdr:from>
        <xdr:to>
          <xdr:col>6</xdr:col>
          <xdr:colOff>257175</xdr:colOff>
          <xdr:row>108</xdr:row>
          <xdr:rowOff>28575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200-00000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552450</xdr:colOff>
          <xdr:row>106</xdr:row>
          <xdr:rowOff>180975</xdr:rowOff>
        </xdr:from>
        <xdr:to>
          <xdr:col>7</xdr:col>
          <xdr:colOff>1162050</xdr:colOff>
          <xdr:row>108</xdr:row>
          <xdr:rowOff>28575</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200-00000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400050</xdr:colOff>
          <xdr:row>129</xdr:row>
          <xdr:rowOff>200025</xdr:rowOff>
        </xdr:from>
        <xdr:to>
          <xdr:col>8</xdr:col>
          <xdr:colOff>704850</xdr:colOff>
          <xdr:row>129</xdr:row>
          <xdr:rowOff>381000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400050</xdr:colOff>
          <xdr:row>130</xdr:row>
          <xdr:rowOff>152400</xdr:rowOff>
        </xdr:from>
        <xdr:to>
          <xdr:col>8</xdr:col>
          <xdr:colOff>704850</xdr:colOff>
          <xdr:row>132</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409575</xdr:colOff>
          <xdr:row>44</xdr:row>
          <xdr:rowOff>9525</xdr:rowOff>
        </xdr:from>
        <xdr:to>
          <xdr:col>8</xdr:col>
          <xdr:colOff>723900</xdr:colOff>
          <xdr:row>44</xdr:row>
          <xdr:rowOff>219075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409575</xdr:colOff>
          <xdr:row>46</xdr:row>
          <xdr:rowOff>114300</xdr:rowOff>
        </xdr:from>
        <xdr:to>
          <xdr:col>8</xdr:col>
          <xdr:colOff>714375</xdr:colOff>
          <xdr:row>46</xdr:row>
          <xdr:rowOff>314325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oneCellAnchor>
    <xdr:from>
      <xdr:col>1</xdr:col>
      <xdr:colOff>485775</xdr:colOff>
      <xdr:row>22</xdr:row>
      <xdr:rowOff>171449</xdr:rowOff>
    </xdr:from>
    <xdr:ext cx="8048625" cy="3714751"/>
    <xdr:sp macro="" textlink="">
      <xdr:nvSpPr>
        <xdr:cNvPr id="2" name="Textfeld 1"/>
        <xdr:cNvSpPr txBox="1"/>
      </xdr:nvSpPr>
      <xdr:spPr>
        <a:xfrm>
          <a:off x="876300" y="5848349"/>
          <a:ext cx="8048625" cy="37147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DE" sz="1100"/>
        </a:p>
      </xdr:txBody>
    </xdr:sp>
    <xdr:clientData/>
  </xdr:oneCellAnchor>
  <xdr:oneCellAnchor>
    <xdr:from>
      <xdr:col>28</xdr:col>
      <xdr:colOff>628650</xdr:colOff>
      <xdr:row>34</xdr:row>
      <xdr:rowOff>180975</xdr:rowOff>
    </xdr:from>
    <xdr:ext cx="184731" cy="264560"/>
    <xdr:sp macro="" textlink="">
      <xdr:nvSpPr>
        <xdr:cNvPr id="4" name="Textfeld 3"/>
        <xdr:cNvSpPr txBox="1"/>
      </xdr:nvSpPr>
      <xdr:spPr>
        <a:xfrm>
          <a:off x="10982325" y="687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2</xdr:col>
      <xdr:colOff>19050</xdr:colOff>
      <xdr:row>136</xdr:row>
      <xdr:rowOff>19051</xdr:rowOff>
    </xdr:from>
    <xdr:ext cx="7905749" cy="4295774"/>
    <xdr:sp macro="" textlink="">
      <xdr:nvSpPr>
        <xdr:cNvPr id="5" name="Textfeld 4"/>
        <xdr:cNvSpPr txBox="1"/>
      </xdr:nvSpPr>
      <xdr:spPr>
        <a:xfrm>
          <a:off x="923925" y="31222951"/>
          <a:ext cx="7905749" cy="4295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lang="de-DE" sz="1100"/>
        </a:p>
      </xdr:txBody>
    </xdr:sp>
    <xdr:clientData/>
  </xdr:oneCellAnchor>
  <xdr:twoCellAnchor>
    <xdr:from>
      <xdr:col>2</xdr:col>
      <xdr:colOff>19050</xdr:colOff>
      <xdr:row>113</xdr:row>
      <xdr:rowOff>19048</xdr:rowOff>
    </xdr:from>
    <xdr:to>
      <xdr:col>8</xdr:col>
      <xdr:colOff>2571750</xdr:colOff>
      <xdr:row>120</xdr:row>
      <xdr:rowOff>1685925</xdr:rowOff>
    </xdr:to>
    <xdr:sp macro="" textlink="">
      <xdr:nvSpPr>
        <xdr:cNvPr id="6" name="Textfeld 5"/>
        <xdr:cNvSpPr txBox="1"/>
      </xdr:nvSpPr>
      <xdr:spPr>
        <a:xfrm>
          <a:off x="923925" y="29498923"/>
          <a:ext cx="7981950" cy="30003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twoCellAnchor>
    <xdr:from>
      <xdr:col>2</xdr:col>
      <xdr:colOff>38100</xdr:colOff>
      <xdr:row>91</xdr:row>
      <xdr:rowOff>28576</xdr:rowOff>
    </xdr:from>
    <xdr:to>
      <xdr:col>8</xdr:col>
      <xdr:colOff>2571750</xdr:colOff>
      <xdr:row>102</xdr:row>
      <xdr:rowOff>609600</xdr:rowOff>
    </xdr:to>
    <xdr:sp macro="" textlink="">
      <xdr:nvSpPr>
        <xdr:cNvPr id="7" name="Textfeld 6"/>
        <xdr:cNvSpPr txBox="1"/>
      </xdr:nvSpPr>
      <xdr:spPr>
        <a:xfrm>
          <a:off x="942975" y="23450551"/>
          <a:ext cx="7962900" cy="26765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xdr:colOff>
      <xdr:row>245</xdr:row>
      <xdr:rowOff>0</xdr:rowOff>
    </xdr:from>
    <xdr:to>
      <xdr:col>9</xdr:col>
      <xdr:colOff>885826</xdr:colOff>
      <xdr:row>290</xdr:row>
      <xdr:rowOff>44824</xdr:rowOff>
    </xdr:to>
    <xdr:sp macro="" textlink="">
      <xdr:nvSpPr>
        <xdr:cNvPr id="2" name="Textfeld 1"/>
        <xdr:cNvSpPr txBox="1"/>
      </xdr:nvSpPr>
      <xdr:spPr>
        <a:xfrm>
          <a:off x="1255060" y="81343500"/>
          <a:ext cx="13492442" cy="8617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xdr:colOff>
      <xdr:row>247</xdr:row>
      <xdr:rowOff>-1</xdr:rowOff>
    </xdr:from>
    <xdr:to>
      <xdr:col>9</xdr:col>
      <xdr:colOff>885826</xdr:colOff>
      <xdr:row>283</xdr:row>
      <xdr:rowOff>11204</xdr:rowOff>
    </xdr:to>
    <xdr:sp macro="" textlink="">
      <xdr:nvSpPr>
        <xdr:cNvPr id="2" name="Textfeld 1"/>
        <xdr:cNvSpPr txBox="1"/>
      </xdr:nvSpPr>
      <xdr:spPr>
        <a:xfrm>
          <a:off x="1311089" y="79382470"/>
          <a:ext cx="13582090" cy="6869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xdr:colOff>
      <xdr:row>291</xdr:row>
      <xdr:rowOff>0</xdr:rowOff>
    </xdr:from>
    <xdr:to>
      <xdr:col>9</xdr:col>
      <xdr:colOff>885826</xdr:colOff>
      <xdr:row>317</xdr:row>
      <xdr:rowOff>0</xdr:rowOff>
    </xdr:to>
    <xdr:sp macro="" textlink="">
      <xdr:nvSpPr>
        <xdr:cNvPr id="2" name="Textfeld 1"/>
        <xdr:cNvSpPr txBox="1"/>
      </xdr:nvSpPr>
      <xdr:spPr>
        <a:xfrm>
          <a:off x="1524001" y="55435500"/>
          <a:ext cx="6096000" cy="4953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3" Type="http://schemas.openxmlformats.org/officeDocument/2006/relationships/hyperlink" Target="https://ecocockpit.de/" TargetMode="External"/><Relationship Id="rId2" Type="http://schemas.openxmlformats.org/officeDocument/2006/relationships/hyperlink" Target="https://www.umweltpakt.bayern.de/energie_klima/fachwissen/217/berechnen-sie-ihre-treibhausgasemissionen-mit-co2-rechner" TargetMode="External"/><Relationship Id="rId1" Type="http://schemas.openxmlformats.org/officeDocument/2006/relationships/hyperlink" Target="https://ghgprotocol.org/sites/default/files/standards/Scope3_Calculation_Guidance_0.pdf" TargetMode="External"/><Relationship Id="rId5" Type="http://schemas.openxmlformats.org/officeDocument/2006/relationships/printerSettings" Target="../printerSettings/printerSettings4.bin"/><Relationship Id="rId4" Type="http://schemas.openxmlformats.org/officeDocument/2006/relationships/hyperlink" Target="https://energiekonsens.de/"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climate-adapt.eea.europa.eu/" TargetMode="External"/><Relationship Id="rId3" Type="http://schemas.openxmlformats.org/officeDocument/2006/relationships/hyperlink" Target="https://www.klimaanpassung.bremen.de/" TargetMode="External"/><Relationship Id="rId7" Type="http://schemas.openxmlformats.org/officeDocument/2006/relationships/hyperlink" Target="https://www.umweltbundesamt.de/themen/klima-energie/klimafolgen-anpassung/kompetenzzentrum-kompass-0" TargetMode="External"/><Relationship Id="rId12" Type="http://schemas.openxmlformats.org/officeDocument/2006/relationships/drawing" Target="../drawings/drawing4.xml"/><Relationship Id="rId2" Type="http://schemas.openxmlformats.org/officeDocument/2006/relationships/hyperlink" Target="https://gis-hub.bremen.de/portal/apps/sites/" TargetMode="External"/><Relationship Id="rId1" Type="http://schemas.openxmlformats.org/officeDocument/2006/relationships/hyperlink" Target="https://geoportal.bremen.de/klimainfosystem/" TargetMode="External"/><Relationship Id="rId6" Type="http://schemas.openxmlformats.org/officeDocument/2006/relationships/hyperlink" Target="https://www.klimaanpassung.bremen.de/projekte/multiklima-20408" TargetMode="External"/><Relationship Id="rId11" Type="http://schemas.openxmlformats.org/officeDocument/2006/relationships/printerSettings" Target="../printerSettings/printerSettings5.bin"/><Relationship Id="rId5" Type="http://schemas.openxmlformats.org/officeDocument/2006/relationships/hyperlink" Target="https://www.klimaanpassung.bremen.de/startseite-1459" TargetMode="External"/><Relationship Id="rId10" Type="http://schemas.openxmlformats.org/officeDocument/2006/relationships/hyperlink" Target="https://www.klivoportal.de/DE/Home/home_node.html" TargetMode="External"/><Relationship Id="rId4" Type="http://schemas.openxmlformats.org/officeDocument/2006/relationships/hyperlink" Target="https://umwelt.bremen.de/umwelt/wasserwirtschaft-hochwasser-und-kuestenschutz/hochwasserrisikomanagement-23599" TargetMode="External"/><Relationship Id="rId9" Type="http://schemas.openxmlformats.org/officeDocument/2006/relationships/hyperlink" Target="https://www.umweltbundesamt.de/themen/klima-energie/klimafolgen-anpassung/werkzeuge-der-anpassung/klimalots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climate-adapt.eea.europa.eu/" TargetMode="External"/><Relationship Id="rId3" Type="http://schemas.openxmlformats.org/officeDocument/2006/relationships/hyperlink" Target="https://www.klimaanpassung.bremen.de/" TargetMode="External"/><Relationship Id="rId7" Type="http://schemas.openxmlformats.org/officeDocument/2006/relationships/hyperlink" Target="https://www.umweltbundesamt.de/themen/klima-energie/klimafolgen-anpassung/kompetenzzentrum-kompass-0" TargetMode="External"/><Relationship Id="rId12" Type="http://schemas.openxmlformats.org/officeDocument/2006/relationships/drawing" Target="../drawings/drawing5.xml"/><Relationship Id="rId2" Type="http://schemas.openxmlformats.org/officeDocument/2006/relationships/hyperlink" Target="https://gis-hub.bremen.de/portal/apps/sites/" TargetMode="External"/><Relationship Id="rId1" Type="http://schemas.openxmlformats.org/officeDocument/2006/relationships/hyperlink" Target="https://geoportal.bremen.de/klimainfosystem/" TargetMode="External"/><Relationship Id="rId6" Type="http://schemas.openxmlformats.org/officeDocument/2006/relationships/hyperlink" Target="https://www.klimaanpassung.bremen.de/projekte/multiklima-20408" TargetMode="External"/><Relationship Id="rId11" Type="http://schemas.openxmlformats.org/officeDocument/2006/relationships/printerSettings" Target="../printerSettings/printerSettings6.bin"/><Relationship Id="rId5" Type="http://schemas.openxmlformats.org/officeDocument/2006/relationships/hyperlink" Target="https://www.klimaanpassung.bremen.de/startseite-1459" TargetMode="External"/><Relationship Id="rId10" Type="http://schemas.openxmlformats.org/officeDocument/2006/relationships/hyperlink" Target="https://www.klivoportal.de/DE/Home/home_node.html" TargetMode="External"/><Relationship Id="rId4" Type="http://schemas.openxmlformats.org/officeDocument/2006/relationships/hyperlink" Target="https://umwelt.bremen.de/umwelt/wasserwirtschaft-hochwasser-und-kuestenschutz/hochwasserrisikomanagement-23599" TargetMode="External"/><Relationship Id="rId9" Type="http://schemas.openxmlformats.org/officeDocument/2006/relationships/hyperlink" Target="https://www.umweltbundesamt.de/themen/klima-energie/klimafolgen-anpassung/werkzeuge-der-anpassung/klimalotse"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climate-adapt.eea.europa.eu/" TargetMode="External"/><Relationship Id="rId13" Type="http://schemas.openxmlformats.org/officeDocument/2006/relationships/vmlDrawing" Target="../drawings/vmlDrawing2.vml"/><Relationship Id="rId3" Type="http://schemas.openxmlformats.org/officeDocument/2006/relationships/hyperlink" Target="https://www.klimaanpassung.bremen.de/" TargetMode="External"/><Relationship Id="rId7" Type="http://schemas.openxmlformats.org/officeDocument/2006/relationships/hyperlink" Target="https://www.umweltbundesamt.de/themen/klima-energie/klimafolgen-anpassung/kompetenzzentrum-kompass-0" TargetMode="External"/><Relationship Id="rId12" Type="http://schemas.openxmlformats.org/officeDocument/2006/relationships/drawing" Target="../drawings/drawing6.xml"/><Relationship Id="rId2" Type="http://schemas.openxmlformats.org/officeDocument/2006/relationships/hyperlink" Target="https://gis-hub.bremen.de/portal/apps/sites/" TargetMode="External"/><Relationship Id="rId1" Type="http://schemas.openxmlformats.org/officeDocument/2006/relationships/hyperlink" Target="https://geoportal.bremen.de/klimainfosystem/" TargetMode="External"/><Relationship Id="rId6" Type="http://schemas.openxmlformats.org/officeDocument/2006/relationships/hyperlink" Target="https://www.klimaanpassung.bremen.de/projekte/multiklima-20408" TargetMode="External"/><Relationship Id="rId11" Type="http://schemas.openxmlformats.org/officeDocument/2006/relationships/printerSettings" Target="../printerSettings/printerSettings7.bin"/><Relationship Id="rId5" Type="http://schemas.openxmlformats.org/officeDocument/2006/relationships/hyperlink" Target="https://www.klimaanpassung.bremen.de/startseite-1459" TargetMode="External"/><Relationship Id="rId10" Type="http://schemas.openxmlformats.org/officeDocument/2006/relationships/hyperlink" Target="https://www.klivoportal.de/DE/Home/home_node.html" TargetMode="External"/><Relationship Id="rId4" Type="http://schemas.openxmlformats.org/officeDocument/2006/relationships/hyperlink" Target="https://umwelt.bremen.de/umwelt/wasserwirtschaft-hochwasser-und-kuestenschutz/hochwasserrisikomanagement-23599" TargetMode="External"/><Relationship Id="rId9" Type="http://schemas.openxmlformats.org/officeDocument/2006/relationships/hyperlink" Target="https://www.umweltbundesamt.de/themen/klima-energie/klimafolgen-anpassung/werkzeuge-der-anpassung/klimalotse" TargetMode="External"/><Relationship Id="rId1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L37"/>
  <sheetViews>
    <sheetView showGridLines="0" tabSelected="1" workbookViewId="0">
      <selection activeCell="E13" sqref="E13"/>
    </sheetView>
  </sheetViews>
  <sheetFormatPr baseColWidth="10" defaultRowHeight="15" x14ac:dyDescent="0.25"/>
  <sheetData>
    <row r="1" spans="1:12" x14ac:dyDescent="0.25">
      <c r="A1" s="1"/>
      <c r="B1" s="2"/>
      <c r="C1" s="1"/>
      <c r="D1" s="1"/>
      <c r="E1" s="1"/>
      <c r="F1" s="1"/>
      <c r="G1" s="1"/>
      <c r="H1" s="1"/>
      <c r="I1" s="1"/>
      <c r="J1" s="3" t="s">
        <v>403</v>
      </c>
      <c r="K1" s="1"/>
      <c r="L1" s="1"/>
    </row>
    <row r="2" spans="1:12" x14ac:dyDescent="0.25">
      <c r="A2" s="1"/>
      <c r="B2" s="1"/>
      <c r="C2" s="1"/>
      <c r="D2" s="1"/>
      <c r="E2" s="1"/>
      <c r="F2" s="1"/>
      <c r="G2" s="1"/>
      <c r="H2" s="1"/>
      <c r="I2" s="1"/>
      <c r="J2" s="1"/>
      <c r="K2" s="1"/>
    </row>
    <row r="3" spans="1:12" x14ac:dyDescent="0.25">
      <c r="A3" s="1"/>
      <c r="B3" s="1"/>
      <c r="C3" s="1"/>
      <c r="D3" s="1"/>
      <c r="E3" s="1"/>
      <c r="F3" s="1"/>
      <c r="G3" s="1"/>
      <c r="H3" s="1" t="s">
        <v>186</v>
      </c>
      <c r="I3" s="1"/>
      <c r="J3" s="1"/>
      <c r="K3" s="1"/>
    </row>
    <row r="4" spans="1:12" x14ac:dyDescent="0.25">
      <c r="A4" s="1"/>
      <c r="B4" s="1"/>
      <c r="C4" s="1"/>
      <c r="D4" s="1"/>
      <c r="E4" s="1"/>
      <c r="F4" s="1"/>
      <c r="G4" s="1"/>
      <c r="H4" s="1" t="s">
        <v>185</v>
      </c>
      <c r="I4" s="1"/>
      <c r="J4" s="1"/>
      <c r="K4" s="1"/>
    </row>
    <row r="5" spans="1:12" x14ac:dyDescent="0.25">
      <c r="A5" s="1"/>
      <c r="B5" s="1"/>
      <c r="C5" s="1"/>
      <c r="D5" s="1"/>
      <c r="E5" s="1"/>
      <c r="F5" s="1"/>
      <c r="G5" s="1"/>
      <c r="H5" s="1" t="s">
        <v>404</v>
      </c>
      <c r="I5" s="1"/>
      <c r="J5" s="1"/>
    </row>
    <row r="6" spans="1:12" x14ac:dyDescent="0.25">
      <c r="A6" s="1"/>
      <c r="B6" s="1"/>
      <c r="C6" s="1"/>
      <c r="D6" s="1"/>
      <c r="E6" s="1"/>
      <c r="F6" s="1"/>
      <c r="G6" s="1"/>
      <c r="H6" s="1"/>
      <c r="I6" s="1"/>
      <c r="J6" s="1"/>
      <c r="K6" s="1"/>
    </row>
    <row r="7" spans="1:12" x14ac:dyDescent="0.25">
      <c r="A7" s="1"/>
      <c r="B7" s="1"/>
      <c r="C7" s="1"/>
      <c r="D7" s="1"/>
      <c r="E7" s="1"/>
      <c r="F7" s="1"/>
      <c r="G7" s="1"/>
      <c r="H7" s="1"/>
      <c r="I7" s="1"/>
      <c r="J7" s="1"/>
      <c r="K7" s="1"/>
    </row>
    <row r="8" spans="1:12" x14ac:dyDescent="0.25">
      <c r="A8" s="1"/>
      <c r="B8" s="1"/>
      <c r="C8" s="1"/>
      <c r="D8" s="1"/>
      <c r="E8" s="1"/>
      <c r="F8" s="1"/>
      <c r="G8" s="1"/>
      <c r="H8" s="1"/>
      <c r="I8" s="1"/>
      <c r="J8" s="1"/>
      <c r="K8" s="1"/>
    </row>
    <row r="9" spans="1:12" ht="78" customHeight="1" x14ac:dyDescent="0.25">
      <c r="A9" s="1"/>
      <c r="B9" s="315" t="s">
        <v>0</v>
      </c>
      <c r="C9" s="315"/>
      <c r="D9" s="315"/>
      <c r="E9" s="315"/>
      <c r="F9" s="315"/>
      <c r="G9" s="315"/>
      <c r="H9" s="315"/>
      <c r="I9" s="315"/>
      <c r="J9" s="315"/>
      <c r="K9" s="1"/>
    </row>
    <row r="10" spans="1:12" x14ac:dyDescent="0.25">
      <c r="A10" s="1"/>
      <c r="B10" s="1"/>
      <c r="C10" s="1"/>
      <c r="D10" s="1"/>
      <c r="E10" s="1"/>
      <c r="F10" s="1"/>
      <c r="G10" s="1"/>
      <c r="H10" s="1"/>
      <c r="I10" s="1"/>
      <c r="J10" s="1"/>
      <c r="K10" s="1"/>
    </row>
    <row r="11" spans="1:12" ht="28.5" x14ac:dyDescent="0.45">
      <c r="A11" s="1"/>
      <c r="B11" s="4" t="s">
        <v>1</v>
      </c>
      <c r="C11" s="5"/>
      <c r="D11" s="5"/>
      <c r="E11" s="5"/>
      <c r="F11" s="5"/>
      <c r="G11" s="5"/>
      <c r="H11" s="5"/>
      <c r="I11" s="5"/>
      <c r="J11" s="1"/>
      <c r="K11" s="1"/>
    </row>
    <row r="12" spans="1:12" ht="28.5" x14ac:dyDescent="0.45">
      <c r="A12" s="1"/>
      <c r="B12" s="5"/>
      <c r="C12" s="5"/>
      <c r="D12" s="5"/>
      <c r="E12" s="5"/>
      <c r="F12" s="5"/>
      <c r="G12" s="5"/>
      <c r="H12" s="5"/>
      <c r="I12" s="5"/>
      <c r="J12" s="1"/>
      <c r="K12" s="1"/>
    </row>
    <row r="13" spans="1:12" ht="21" x14ac:dyDescent="0.35">
      <c r="A13" s="1"/>
      <c r="B13" s="6" t="s">
        <v>183</v>
      </c>
      <c r="C13" s="6"/>
      <c r="D13" s="6"/>
      <c r="E13" s="6"/>
      <c r="F13" s="6"/>
      <c r="G13" s="6"/>
      <c r="H13" s="6"/>
      <c r="I13" s="6"/>
      <c r="J13" s="6"/>
      <c r="K13" s="1"/>
    </row>
    <row r="14" spans="1:12" ht="21" x14ac:dyDescent="0.35">
      <c r="A14" s="1"/>
      <c r="B14" s="6"/>
      <c r="C14" s="6" t="s">
        <v>2</v>
      </c>
      <c r="D14" s="6"/>
      <c r="E14" s="6"/>
      <c r="F14" s="6"/>
      <c r="G14" s="6"/>
      <c r="H14" s="6"/>
      <c r="I14" s="6"/>
      <c r="J14" s="6"/>
      <c r="K14" s="1"/>
    </row>
    <row r="15" spans="1:12" ht="21" x14ac:dyDescent="0.35">
      <c r="A15" s="1"/>
      <c r="B15" s="6"/>
      <c r="C15" s="7" t="s">
        <v>3</v>
      </c>
      <c r="D15" s="6"/>
      <c r="E15" s="6"/>
      <c r="F15" s="6"/>
      <c r="G15" s="6"/>
      <c r="H15" s="6"/>
      <c r="I15" s="6"/>
      <c r="J15" s="6"/>
      <c r="K15" s="1"/>
    </row>
    <row r="16" spans="1:12" ht="21" x14ac:dyDescent="0.35">
      <c r="A16" s="1"/>
      <c r="B16" s="6"/>
      <c r="C16" s="7" t="s">
        <v>4</v>
      </c>
      <c r="D16" s="6"/>
      <c r="E16" s="6"/>
      <c r="F16" s="6"/>
      <c r="G16" s="6"/>
      <c r="H16" s="6"/>
      <c r="I16" s="6"/>
      <c r="J16" s="6"/>
      <c r="K16" s="1"/>
    </row>
    <row r="17" spans="1:11" ht="21" x14ac:dyDescent="0.35">
      <c r="A17" s="1"/>
      <c r="B17" s="6"/>
      <c r="C17" s="7" t="s">
        <v>5</v>
      </c>
      <c r="D17" s="6"/>
      <c r="E17" s="6"/>
      <c r="F17" s="6"/>
      <c r="G17" s="6"/>
      <c r="H17" s="6"/>
      <c r="I17" s="6"/>
      <c r="J17" s="6"/>
      <c r="K17" s="1"/>
    </row>
    <row r="18" spans="1:11" ht="21" x14ac:dyDescent="0.35">
      <c r="A18" s="1"/>
      <c r="B18" s="6"/>
      <c r="C18" s="7" t="s">
        <v>396</v>
      </c>
      <c r="D18" s="6"/>
      <c r="E18" s="6"/>
      <c r="F18" s="6"/>
      <c r="G18" s="6"/>
      <c r="H18" s="6"/>
      <c r="I18" s="6"/>
      <c r="J18" s="6"/>
      <c r="K18" s="1"/>
    </row>
    <row r="19" spans="1:11" ht="21" x14ac:dyDescent="0.35">
      <c r="A19" s="1"/>
      <c r="B19" s="8"/>
      <c r="C19" s="7" t="s">
        <v>397</v>
      </c>
      <c r="D19" s="9"/>
      <c r="E19" s="8"/>
      <c r="F19" s="8"/>
      <c r="G19" s="6"/>
      <c r="H19" s="6"/>
      <c r="I19" s="6"/>
      <c r="J19" s="6"/>
      <c r="K19" s="1"/>
    </row>
    <row r="20" spans="1:11" ht="21" x14ac:dyDescent="0.35">
      <c r="A20" s="1"/>
      <c r="B20" s="8"/>
      <c r="C20" s="8"/>
      <c r="D20" s="9"/>
      <c r="E20" s="8"/>
      <c r="F20" s="8"/>
      <c r="G20" s="6"/>
      <c r="H20" s="6"/>
      <c r="I20" s="6"/>
      <c r="J20" s="6"/>
      <c r="K20" s="1"/>
    </row>
    <row r="21" spans="1:11" ht="21" x14ac:dyDescent="0.35">
      <c r="A21" s="1"/>
      <c r="B21" s="8"/>
      <c r="C21" s="8"/>
      <c r="D21" s="9"/>
      <c r="E21" s="8"/>
      <c r="F21" s="8"/>
      <c r="G21" s="6"/>
      <c r="H21" s="6"/>
      <c r="I21" s="6"/>
      <c r="J21" s="6"/>
      <c r="K21" s="1"/>
    </row>
    <row r="22" spans="1:11" ht="21" x14ac:dyDescent="0.35">
      <c r="A22" s="1"/>
      <c r="B22" s="8"/>
      <c r="C22" s="8"/>
      <c r="D22" s="9"/>
      <c r="E22" s="8"/>
      <c r="F22" s="8"/>
      <c r="G22" s="6"/>
      <c r="H22" s="6"/>
      <c r="I22" s="6"/>
      <c r="J22" s="6"/>
      <c r="K22" s="1"/>
    </row>
    <row r="23" spans="1:11" ht="53.25" customHeight="1" x14ac:dyDescent="0.25">
      <c r="A23" s="1"/>
      <c r="B23" s="316" t="s">
        <v>6</v>
      </c>
      <c r="C23" s="316"/>
      <c r="D23" s="316"/>
      <c r="E23" s="316"/>
      <c r="F23" s="316"/>
      <c r="G23" s="316"/>
      <c r="H23" s="316"/>
      <c r="I23" s="316"/>
      <c r="J23" s="316"/>
      <c r="K23" s="1"/>
    </row>
    <row r="24" spans="1:11" ht="17.25" customHeight="1" x14ac:dyDescent="0.35">
      <c r="A24" s="1"/>
      <c r="B24" s="1"/>
      <c r="C24" s="6"/>
      <c r="D24" s="6"/>
      <c r="E24" s="6"/>
      <c r="F24" s="6"/>
      <c r="G24" s="6"/>
      <c r="H24" s="6"/>
      <c r="I24" s="6"/>
      <c r="J24" s="6"/>
      <c r="K24" s="1"/>
    </row>
    <row r="25" spans="1:11" ht="409.5" customHeight="1" x14ac:dyDescent="0.35">
      <c r="A25" s="1"/>
      <c r="B25" s="6"/>
      <c r="C25" s="6"/>
      <c r="D25" s="6"/>
      <c r="E25" s="6"/>
      <c r="F25" s="6"/>
      <c r="G25" s="6"/>
      <c r="H25" s="6"/>
      <c r="I25" s="6"/>
      <c r="J25" s="6"/>
      <c r="K25" s="1"/>
    </row>
    <row r="26" spans="1:11" ht="120" customHeight="1" x14ac:dyDescent="0.45">
      <c r="A26" s="1"/>
      <c r="B26" s="5"/>
      <c r="C26" s="5"/>
      <c r="D26" s="5"/>
      <c r="E26" s="5"/>
      <c r="F26" s="5"/>
      <c r="G26" s="5"/>
      <c r="H26" s="5"/>
      <c r="I26" s="5"/>
      <c r="J26" s="1"/>
      <c r="K26" s="1"/>
    </row>
    <row r="27" spans="1:11" ht="30" customHeight="1" x14ac:dyDescent="0.25">
      <c r="A27" s="1"/>
      <c r="B27" s="314" t="s">
        <v>7</v>
      </c>
      <c r="C27" s="314"/>
      <c r="D27" s="314"/>
      <c r="E27" s="314"/>
      <c r="F27" s="314"/>
      <c r="G27" s="314"/>
      <c r="H27" s="314"/>
      <c r="I27" s="314"/>
      <c r="J27" s="1"/>
      <c r="K27" s="1"/>
    </row>
    <row r="28" spans="1:11" ht="48" customHeight="1" x14ac:dyDescent="0.25">
      <c r="A28" s="1"/>
      <c r="B28" s="314" t="s">
        <v>184</v>
      </c>
      <c r="C28" s="314"/>
      <c r="D28" s="314"/>
      <c r="E28" s="314"/>
      <c r="F28" s="314"/>
      <c r="G28" s="314"/>
      <c r="H28" s="314"/>
      <c r="I28" s="314"/>
      <c r="J28" s="1"/>
      <c r="K28" s="1"/>
    </row>
    <row r="29" spans="1:11" ht="23.25" x14ac:dyDescent="0.35">
      <c r="A29" s="1"/>
      <c r="B29" s="317"/>
      <c r="C29" s="317"/>
      <c r="D29" s="317"/>
      <c r="E29" s="317"/>
      <c r="F29" s="317"/>
      <c r="G29" s="317"/>
      <c r="H29" s="317"/>
      <c r="I29" s="6"/>
      <c r="J29" s="1"/>
      <c r="K29" s="1"/>
    </row>
    <row r="30" spans="1:11" ht="28.5" x14ac:dyDescent="0.45">
      <c r="A30" s="1"/>
      <c r="B30" s="5"/>
      <c r="C30" s="5"/>
      <c r="D30" s="5"/>
      <c r="E30" s="5"/>
      <c r="F30" s="5"/>
      <c r="G30" s="5"/>
      <c r="H30" s="5"/>
      <c r="I30" s="5"/>
      <c r="J30" s="1"/>
      <c r="K30" s="1"/>
    </row>
    <row r="31" spans="1:11" ht="28.5" x14ac:dyDescent="0.45">
      <c r="A31" s="1"/>
      <c r="B31" s="5"/>
      <c r="C31" s="5"/>
      <c r="D31" s="5"/>
      <c r="E31" s="5"/>
      <c r="F31" s="5"/>
      <c r="G31" s="5"/>
      <c r="H31" s="5"/>
      <c r="I31" s="5"/>
      <c r="J31" s="1"/>
      <c r="K31" s="1"/>
    </row>
    <row r="32" spans="1:11" ht="28.5" x14ac:dyDescent="0.45">
      <c r="A32" s="1"/>
      <c r="B32" s="5"/>
      <c r="C32" s="5"/>
      <c r="D32" s="5"/>
      <c r="E32" s="5"/>
      <c r="F32" s="5"/>
      <c r="G32" s="5"/>
      <c r="H32" s="5"/>
      <c r="I32" s="5"/>
      <c r="J32" s="1"/>
      <c r="K32" s="1"/>
    </row>
    <row r="33" spans="1:11" ht="28.5" x14ac:dyDescent="0.45">
      <c r="A33" s="1"/>
      <c r="B33" s="5"/>
      <c r="C33" s="5"/>
      <c r="D33" s="5"/>
      <c r="E33" s="5"/>
      <c r="F33" s="5"/>
      <c r="G33" s="5"/>
      <c r="H33" s="5"/>
      <c r="I33" s="5"/>
      <c r="J33" s="1"/>
      <c r="K33" s="1"/>
    </row>
    <row r="34" spans="1:11" ht="28.5" x14ac:dyDescent="0.45">
      <c r="A34" s="1"/>
      <c r="B34" s="5"/>
      <c r="C34" s="5"/>
      <c r="D34" s="5"/>
      <c r="E34" s="5"/>
      <c r="F34" s="5"/>
      <c r="G34" s="5"/>
      <c r="H34" s="5"/>
      <c r="I34" s="5"/>
      <c r="J34" s="1"/>
      <c r="K34" s="1"/>
    </row>
    <row r="35" spans="1:11" ht="28.5" x14ac:dyDescent="0.45">
      <c r="A35" s="1"/>
      <c r="B35" s="5"/>
      <c r="C35" s="5"/>
      <c r="D35" s="5"/>
      <c r="E35" s="5"/>
      <c r="F35" s="5"/>
      <c r="G35" s="5"/>
      <c r="H35" s="5"/>
      <c r="I35" s="5"/>
      <c r="J35" s="1"/>
      <c r="K35" s="1"/>
    </row>
    <row r="36" spans="1:11" ht="28.5" x14ac:dyDescent="0.45">
      <c r="A36" s="1"/>
      <c r="B36" s="5"/>
      <c r="C36" s="5"/>
      <c r="D36" s="5"/>
      <c r="E36" s="5"/>
      <c r="F36" s="5"/>
      <c r="G36" s="5"/>
      <c r="H36" s="5"/>
      <c r="I36" s="5"/>
      <c r="J36" s="1"/>
      <c r="K36" s="1"/>
    </row>
    <row r="37" spans="1:11" ht="28.5" x14ac:dyDescent="0.45">
      <c r="A37" s="1"/>
      <c r="B37" s="5"/>
      <c r="C37" s="5"/>
      <c r="D37" s="5"/>
      <c r="E37" s="5"/>
      <c r="F37" s="5"/>
      <c r="G37" s="5"/>
      <c r="H37" s="5"/>
      <c r="I37" s="5"/>
      <c r="J37" s="1"/>
      <c r="K37" s="1"/>
    </row>
  </sheetData>
  <sheetProtection algorithmName="SHA-512" hashValue="C6THs0JKMJuWSI/As6znGO0G1/E+qPSLm10ltVwvZyJTUwREEuU7WL+gnNtthWoZC5+ZPbGDyuHaJQcWZ7R4rQ==" saltValue="N/tHlPbcW1/eH/042pbhLw==" spinCount="100000" sheet="1" objects="1" scenarios="1"/>
  <mergeCells count="5">
    <mergeCell ref="B28:I28"/>
    <mergeCell ref="B9:J9"/>
    <mergeCell ref="B23:J23"/>
    <mergeCell ref="B27:I27"/>
    <mergeCell ref="B29:H29"/>
  </mergeCells>
  <hyperlinks>
    <hyperlink ref="C15" location="'2 Infrastrukturinvestitionen'!A1" display="Blatt 2: Infrastrukturinvestitionen und Angaben zum Projekt"/>
    <hyperlink ref="C16" location="'3 Eindämmung des Klimawandels'!A1" display="Blatt 3: Eindämmung des Klimawandels, Klimaneutralität"/>
    <hyperlink ref="C17" location="FAQ!A1" display="FAQ"/>
    <hyperlink ref="C18" location="'4.1 Klimaresilienz HB'!A1" display="Blatt 4.1:  Klimaresilienz HB"/>
    <hyperlink ref="C19" location="'4.2 Klimaresilienz BHV'!A1" display="Blatt 4.2: Klimaresilienz BHV"/>
  </hyperlinks>
  <pageMargins left="0.7" right="0.7" top="0.78740157499999996" bottom="0.78740157499999996" header="0.3" footer="0.3"/>
  <pageSetup paperSize="9" scale="5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T34"/>
  <sheetViews>
    <sheetView showGridLines="0" workbookViewId="0">
      <selection activeCell="F12" sqref="F12"/>
    </sheetView>
  </sheetViews>
  <sheetFormatPr baseColWidth="10" defaultRowHeight="15" x14ac:dyDescent="0.25"/>
  <cols>
    <col min="1" max="6" width="11.42578125" style="246"/>
    <col min="7" max="7" width="6.28515625" style="246" customWidth="1"/>
    <col min="8" max="16384" width="11.42578125" style="246"/>
  </cols>
  <sheetData>
    <row r="1" spans="1:20" x14ac:dyDescent="0.25">
      <c r="A1" s="278"/>
      <c r="B1" s="278"/>
      <c r="C1" s="279"/>
      <c r="D1" s="278"/>
      <c r="E1" s="278"/>
      <c r="F1" s="278"/>
      <c r="G1" s="278"/>
      <c r="H1" s="278"/>
      <c r="I1" s="278"/>
      <c r="J1" s="278"/>
      <c r="K1" s="280" t="s">
        <v>403</v>
      </c>
      <c r="L1" s="278"/>
    </row>
    <row r="2" spans="1:20" x14ac:dyDescent="0.25">
      <c r="A2" s="278"/>
      <c r="B2" s="278"/>
      <c r="C2" s="278"/>
      <c r="D2" s="278"/>
      <c r="E2" s="278"/>
      <c r="F2" s="278"/>
      <c r="G2" s="278"/>
      <c r="H2" s="278"/>
      <c r="I2" s="278"/>
      <c r="J2" s="278"/>
      <c r="K2" s="278"/>
      <c r="L2" s="278"/>
    </row>
    <row r="3" spans="1:20" x14ac:dyDescent="0.25">
      <c r="A3" s="278"/>
      <c r="B3" s="278"/>
      <c r="C3" s="278"/>
      <c r="D3" s="278"/>
      <c r="E3" s="278"/>
      <c r="F3" s="278"/>
      <c r="G3" s="278"/>
      <c r="H3" s="278"/>
      <c r="I3" s="278"/>
      <c r="J3" s="278"/>
      <c r="K3" s="278"/>
      <c r="L3" s="278"/>
      <c r="N3" s="143"/>
      <c r="O3" s="143"/>
      <c r="P3" s="143"/>
      <c r="Q3" s="143"/>
      <c r="R3" s="143"/>
      <c r="S3" s="143"/>
      <c r="T3" s="143"/>
    </row>
    <row r="4" spans="1:20" x14ac:dyDescent="0.25">
      <c r="A4" s="278"/>
      <c r="B4" s="278"/>
      <c r="C4" s="278"/>
      <c r="D4" s="278"/>
      <c r="E4" s="278"/>
      <c r="F4" s="278"/>
      <c r="G4" s="278"/>
      <c r="H4" s="278"/>
      <c r="I4" s="278"/>
      <c r="J4" s="278"/>
      <c r="K4" s="278"/>
      <c r="L4" s="278"/>
      <c r="N4" s="143"/>
      <c r="O4" s="143"/>
      <c r="P4" s="143"/>
      <c r="Q4" s="143"/>
      <c r="R4" s="143"/>
      <c r="S4" s="143"/>
      <c r="T4" s="143"/>
    </row>
    <row r="5" spans="1:20" x14ac:dyDescent="0.25">
      <c r="A5" s="278"/>
      <c r="B5" s="278"/>
      <c r="C5" s="278"/>
      <c r="D5" s="278"/>
      <c r="E5" s="278"/>
      <c r="F5" s="278"/>
      <c r="G5" s="278"/>
      <c r="H5" s="278"/>
      <c r="I5" s="278"/>
      <c r="J5" s="278"/>
      <c r="K5" s="278"/>
      <c r="L5" s="278"/>
      <c r="N5" s="143"/>
      <c r="O5" s="143"/>
      <c r="P5" s="143"/>
      <c r="Q5" s="143"/>
      <c r="R5" s="143"/>
      <c r="S5" s="143"/>
      <c r="T5" s="143"/>
    </row>
    <row r="6" spans="1:20" x14ac:dyDescent="0.25">
      <c r="A6" s="278"/>
      <c r="B6" s="278"/>
      <c r="C6" s="278"/>
      <c r="D6" s="278"/>
      <c r="E6" s="278"/>
      <c r="F6" s="278"/>
      <c r="G6" s="278"/>
      <c r="H6" s="278"/>
      <c r="I6" s="278"/>
      <c r="J6" s="278"/>
      <c r="K6" s="278"/>
      <c r="L6" s="278"/>
      <c r="N6" s="143"/>
      <c r="O6" s="143"/>
      <c r="P6" s="143"/>
      <c r="Q6" s="143"/>
      <c r="R6" s="143"/>
      <c r="S6" s="143"/>
      <c r="T6" s="143"/>
    </row>
    <row r="7" spans="1:20" x14ac:dyDescent="0.25">
      <c r="A7" s="278"/>
      <c r="B7" s="278"/>
      <c r="C7" s="278"/>
      <c r="D7" s="278"/>
      <c r="E7" s="278"/>
      <c r="F7" s="278"/>
      <c r="G7" s="278"/>
      <c r="H7" s="278"/>
      <c r="I7" s="278"/>
      <c r="J7" s="278"/>
      <c r="K7" s="278"/>
      <c r="L7" s="278"/>
      <c r="N7" s="143"/>
      <c r="O7" s="143"/>
      <c r="P7" s="143"/>
      <c r="Q7" s="143"/>
      <c r="R7" s="143"/>
      <c r="S7" s="143"/>
      <c r="T7" s="143"/>
    </row>
    <row r="8" spans="1:20" x14ac:dyDescent="0.25">
      <c r="A8" s="278"/>
      <c r="B8" s="278"/>
      <c r="C8" s="278"/>
      <c r="D8" s="278"/>
      <c r="E8" s="278"/>
      <c r="F8" s="278"/>
      <c r="G8" s="278"/>
      <c r="H8" s="278"/>
      <c r="I8" s="278"/>
      <c r="J8" s="278"/>
      <c r="K8" s="278"/>
      <c r="L8" s="278"/>
      <c r="N8" s="143"/>
      <c r="O8" s="143"/>
      <c r="P8" s="143"/>
      <c r="Q8" s="143"/>
      <c r="R8" s="143"/>
      <c r="S8" s="143"/>
      <c r="T8" s="143"/>
    </row>
    <row r="9" spans="1:20" ht="28.5" x14ac:dyDescent="0.25">
      <c r="A9" s="278"/>
      <c r="B9" s="281" t="s">
        <v>8</v>
      </c>
      <c r="C9" s="278"/>
      <c r="D9" s="278"/>
      <c r="E9" s="278"/>
      <c r="F9" s="278"/>
      <c r="G9" s="278"/>
      <c r="H9" s="278"/>
      <c r="I9" s="278"/>
      <c r="J9" s="278"/>
      <c r="K9" s="278"/>
      <c r="L9" s="278"/>
      <c r="N9" s="143"/>
      <c r="O9" s="143"/>
      <c r="P9" s="143"/>
      <c r="Q9" s="143"/>
      <c r="R9" s="143"/>
      <c r="S9" s="143"/>
      <c r="T9" s="143"/>
    </row>
    <row r="10" spans="1:20" ht="21" customHeight="1" x14ac:dyDescent="0.25">
      <c r="A10" s="278"/>
      <c r="B10" s="281" t="s">
        <v>9</v>
      </c>
      <c r="C10" s="278" t="s">
        <v>10</v>
      </c>
      <c r="D10" s="278"/>
      <c r="E10" s="278"/>
      <c r="F10" s="278"/>
      <c r="G10" s="278"/>
      <c r="H10" s="278"/>
      <c r="I10" s="278"/>
      <c r="J10" s="278"/>
      <c r="K10" s="278"/>
      <c r="L10" s="278"/>
      <c r="N10" s="143"/>
      <c r="O10" s="143"/>
      <c r="P10" s="143"/>
      <c r="Q10" s="143"/>
      <c r="R10" s="143"/>
      <c r="S10" s="143"/>
      <c r="T10" s="143"/>
    </row>
    <row r="11" spans="1:20" ht="104.25" customHeight="1" x14ac:dyDescent="0.25">
      <c r="A11" s="278"/>
      <c r="B11" s="278"/>
      <c r="C11" s="319" t="s">
        <v>188</v>
      </c>
      <c r="D11" s="319"/>
      <c r="E11" s="319"/>
      <c r="F11" s="319"/>
      <c r="G11" s="319"/>
      <c r="H11" s="319"/>
      <c r="I11" s="319"/>
      <c r="J11" s="319"/>
      <c r="K11" s="319"/>
      <c r="L11" s="278"/>
      <c r="N11" s="143"/>
      <c r="O11" s="143"/>
      <c r="P11" s="143"/>
      <c r="Q11" s="143"/>
      <c r="R11" s="143"/>
      <c r="S11" s="143"/>
      <c r="T11" s="143"/>
    </row>
    <row r="12" spans="1:20" x14ac:dyDescent="0.25">
      <c r="A12" s="278"/>
      <c r="B12" s="282"/>
      <c r="C12" s="282"/>
      <c r="D12" s="282"/>
      <c r="E12" s="282"/>
      <c r="F12" s="282"/>
      <c r="G12" s="282"/>
      <c r="H12" s="282"/>
      <c r="I12" s="282"/>
      <c r="J12" s="282"/>
      <c r="K12" s="282"/>
      <c r="L12" s="278"/>
      <c r="N12" s="143"/>
      <c r="O12" s="143"/>
      <c r="P12" s="143"/>
      <c r="Q12" s="143"/>
      <c r="R12" s="143"/>
      <c r="S12" s="143"/>
      <c r="T12" s="143"/>
    </row>
    <row r="13" spans="1:20" ht="77.25" customHeight="1" x14ac:dyDescent="0.25">
      <c r="A13" s="278"/>
      <c r="B13" s="283" t="s">
        <v>11</v>
      </c>
      <c r="C13" s="320" t="s">
        <v>12</v>
      </c>
      <c r="D13" s="320"/>
      <c r="E13" s="320"/>
      <c r="F13" s="320"/>
      <c r="G13" s="320"/>
      <c r="H13" s="320"/>
      <c r="I13" s="320"/>
      <c r="J13" s="320"/>
      <c r="K13" s="320"/>
      <c r="L13" s="278"/>
      <c r="N13" s="143"/>
      <c r="O13" s="143"/>
      <c r="P13" s="143"/>
      <c r="Q13" s="143"/>
      <c r="R13" s="143"/>
      <c r="S13" s="143"/>
      <c r="T13" s="143"/>
    </row>
    <row r="14" spans="1:20" ht="19.5" customHeight="1" x14ac:dyDescent="0.25">
      <c r="A14" s="278"/>
      <c r="B14" s="282"/>
      <c r="C14" s="284" t="s">
        <v>13</v>
      </c>
      <c r="D14" s="285"/>
      <c r="E14" s="285"/>
      <c r="F14" s="285"/>
      <c r="G14" s="285"/>
      <c r="H14" s="285"/>
      <c r="I14" s="285"/>
      <c r="J14" s="286"/>
      <c r="K14" s="286"/>
      <c r="L14" s="278"/>
    </row>
    <row r="15" spans="1:20" ht="94.5" customHeight="1" x14ac:dyDescent="0.25">
      <c r="A15" s="278"/>
      <c r="B15" s="287"/>
      <c r="C15" s="318" t="s">
        <v>14</v>
      </c>
      <c r="D15" s="318"/>
      <c r="E15" s="318"/>
      <c r="F15" s="318"/>
      <c r="G15" s="318"/>
      <c r="H15" s="318"/>
      <c r="I15" s="318"/>
      <c r="J15" s="318"/>
      <c r="K15" s="318"/>
      <c r="L15" s="278"/>
    </row>
    <row r="16" spans="1:20" ht="62.25" customHeight="1" x14ac:dyDescent="0.25">
      <c r="A16" s="278"/>
      <c r="B16" s="278"/>
      <c r="C16" s="318" t="s">
        <v>15</v>
      </c>
      <c r="D16" s="318"/>
      <c r="E16" s="318"/>
      <c r="F16" s="318"/>
      <c r="G16" s="318"/>
      <c r="H16" s="318"/>
      <c r="I16" s="318"/>
      <c r="J16" s="318"/>
      <c r="K16" s="318"/>
      <c r="L16" s="278"/>
    </row>
    <row r="17" spans="1:12" ht="114.75" customHeight="1" x14ac:dyDescent="0.25">
      <c r="A17" s="278"/>
      <c r="B17" s="278"/>
      <c r="C17" s="318" t="s">
        <v>16</v>
      </c>
      <c r="D17" s="318"/>
      <c r="E17" s="318"/>
      <c r="F17" s="318"/>
      <c r="G17" s="318"/>
      <c r="H17" s="318"/>
      <c r="I17" s="318"/>
      <c r="J17" s="318"/>
      <c r="K17" s="318"/>
      <c r="L17" s="278"/>
    </row>
    <row r="18" spans="1:12" ht="42" customHeight="1" x14ac:dyDescent="0.25">
      <c r="A18" s="278"/>
      <c r="B18" s="287"/>
      <c r="C18" s="318" t="s">
        <v>17</v>
      </c>
      <c r="D18" s="318"/>
      <c r="E18" s="318"/>
      <c r="F18" s="318"/>
      <c r="G18" s="318"/>
      <c r="H18" s="318"/>
      <c r="I18" s="318"/>
      <c r="J18" s="318"/>
      <c r="K18" s="318"/>
      <c r="L18" s="278"/>
    </row>
    <row r="19" spans="1:12" ht="82.5" customHeight="1" x14ac:dyDescent="0.25">
      <c r="A19" s="278"/>
      <c r="B19" s="287"/>
      <c r="C19" s="318" t="s">
        <v>18</v>
      </c>
      <c r="D19" s="318"/>
      <c r="E19" s="318"/>
      <c r="F19" s="318"/>
      <c r="G19" s="318"/>
      <c r="H19" s="318"/>
      <c r="I19" s="318"/>
      <c r="J19" s="318"/>
      <c r="K19" s="318"/>
      <c r="L19" s="278"/>
    </row>
    <row r="20" spans="1:12" ht="69" customHeight="1" x14ac:dyDescent="0.25">
      <c r="A20" s="278"/>
      <c r="B20" s="282"/>
      <c r="C20" s="322" t="s">
        <v>19</v>
      </c>
      <c r="D20" s="322"/>
      <c r="E20" s="322"/>
      <c r="F20" s="322"/>
      <c r="G20" s="322"/>
      <c r="H20" s="322"/>
      <c r="I20" s="322"/>
      <c r="J20" s="322"/>
      <c r="K20" s="322"/>
      <c r="L20" s="278"/>
    </row>
    <row r="21" spans="1:12" ht="25.5" customHeight="1" x14ac:dyDescent="0.25">
      <c r="A21" s="278"/>
      <c r="B21" s="283" t="s">
        <v>20</v>
      </c>
      <c r="C21" s="320" t="s">
        <v>21</v>
      </c>
      <c r="D21" s="320"/>
      <c r="E21" s="320"/>
      <c r="F21" s="320"/>
      <c r="G21" s="320"/>
      <c r="H21" s="320"/>
      <c r="I21" s="320"/>
      <c r="J21" s="320"/>
      <c r="K21" s="320"/>
      <c r="L21" s="278"/>
    </row>
    <row r="22" spans="1:12" ht="17.25" customHeight="1" x14ac:dyDescent="0.25">
      <c r="A22" s="278"/>
      <c r="B22" s="278" t="s">
        <v>22</v>
      </c>
      <c r="C22" s="288"/>
      <c r="D22" s="288"/>
      <c r="E22" s="288"/>
      <c r="F22" s="288"/>
      <c r="G22" s="288"/>
      <c r="H22" s="323"/>
      <c r="I22" s="323"/>
      <c r="J22" s="323"/>
      <c r="K22" s="323"/>
      <c r="L22" s="278"/>
    </row>
    <row r="23" spans="1:12" ht="15.75" x14ac:dyDescent="0.25">
      <c r="A23" s="278"/>
      <c r="B23" s="324" t="s">
        <v>23</v>
      </c>
      <c r="C23" s="324"/>
      <c r="D23" s="324"/>
      <c r="E23" s="324"/>
      <c r="F23" s="324"/>
      <c r="G23" s="324"/>
      <c r="H23" s="323"/>
      <c r="I23" s="323"/>
      <c r="J23" s="323"/>
      <c r="K23" s="323"/>
      <c r="L23" s="278"/>
    </row>
    <row r="24" spans="1:12" ht="36.75" customHeight="1" x14ac:dyDescent="0.25">
      <c r="A24" s="278"/>
      <c r="B24" s="289" t="s">
        <v>24</v>
      </c>
      <c r="C24" s="290"/>
      <c r="D24" s="290"/>
      <c r="E24" s="290"/>
      <c r="F24" s="290"/>
      <c r="G24" s="290"/>
      <c r="H24" s="323"/>
      <c r="I24" s="323"/>
      <c r="J24" s="323"/>
      <c r="K24" s="323"/>
      <c r="L24" s="278"/>
    </row>
    <row r="25" spans="1:12" ht="15.75" x14ac:dyDescent="0.25">
      <c r="A25" s="278"/>
      <c r="B25" s="289" t="s">
        <v>25</v>
      </c>
      <c r="C25" s="289"/>
      <c r="D25" s="289"/>
      <c r="E25" s="289"/>
      <c r="F25" s="289"/>
      <c r="G25" s="289"/>
      <c r="H25" s="323"/>
      <c r="I25" s="323"/>
      <c r="J25" s="323"/>
      <c r="K25" s="323"/>
      <c r="L25" s="278"/>
    </row>
    <row r="26" spans="1:12" ht="15.75" x14ac:dyDescent="0.25">
      <c r="A26" s="278"/>
      <c r="B26" s="289" t="s">
        <v>26</v>
      </c>
      <c r="C26" s="289"/>
      <c r="D26" s="289"/>
      <c r="E26" s="289"/>
      <c r="F26" s="289"/>
      <c r="G26" s="289"/>
      <c r="H26" s="323"/>
      <c r="I26" s="323"/>
      <c r="J26" s="323"/>
      <c r="K26" s="323"/>
      <c r="L26" s="278"/>
    </row>
    <row r="27" spans="1:12" ht="15.75" x14ac:dyDescent="0.25">
      <c r="A27" s="278"/>
      <c r="B27" s="289" t="s">
        <v>27</v>
      </c>
      <c r="C27" s="289"/>
      <c r="D27" s="289"/>
      <c r="E27" s="289"/>
      <c r="F27" s="289"/>
      <c r="G27" s="289"/>
      <c r="H27" s="323"/>
      <c r="I27" s="323"/>
      <c r="J27" s="323"/>
      <c r="K27" s="323"/>
      <c r="L27" s="278"/>
    </row>
    <row r="28" spans="1:12" ht="15.75" x14ac:dyDescent="0.25">
      <c r="A28" s="278"/>
      <c r="B28" s="289"/>
      <c r="C28" s="289"/>
      <c r="D28" s="289"/>
      <c r="E28" s="289"/>
      <c r="F28" s="289"/>
      <c r="G28" s="289"/>
      <c r="H28" s="289"/>
      <c r="I28" s="289"/>
      <c r="J28" s="289"/>
      <c r="K28" s="289"/>
      <c r="L28" s="278"/>
    </row>
    <row r="29" spans="1:12" ht="15.75" x14ac:dyDescent="0.25">
      <c r="A29" s="278"/>
      <c r="B29" s="289" t="s">
        <v>28</v>
      </c>
      <c r="C29" s="289"/>
      <c r="D29" s="289"/>
      <c r="E29" s="289"/>
      <c r="F29" s="289"/>
      <c r="G29" s="289"/>
      <c r="H29" s="325"/>
      <c r="I29" s="326"/>
      <c r="J29" s="326"/>
      <c r="K29" s="291" t="s">
        <v>29</v>
      </c>
      <c r="L29" s="278"/>
    </row>
    <row r="30" spans="1:12" x14ac:dyDescent="0.25">
      <c r="A30" s="278"/>
      <c r="B30" s="282"/>
      <c r="C30" s="282"/>
      <c r="D30" s="282"/>
      <c r="E30" s="282"/>
      <c r="F30" s="282"/>
      <c r="G30" s="282"/>
      <c r="H30" s="282"/>
      <c r="I30" s="282"/>
      <c r="J30" s="282"/>
      <c r="K30" s="282"/>
      <c r="L30" s="278"/>
    </row>
    <row r="31" spans="1:12" ht="81" customHeight="1" x14ac:dyDescent="0.25">
      <c r="A31" s="278"/>
      <c r="B31" s="282"/>
      <c r="C31" s="321" t="str">
        <f>IF(H29="","Bitte füllen Sie die erwartete Lebensdauer aus",IF(H29&lt;5,"Ihr Vorhaben ist keine Infrastrukturinvestition mit einer Lebensdauer von mind. 5 Jahren. Eine weitere Bearbeitung des Formulars ist nicht notwendig","Ihr Vorhaben ist eine Infrastrukturinvestition mit einer Lebensdauer von mind. 5 Jahren. Bitte bearbeiten Sie die Blätter 3 und 4.1 bzw. 4.2"))</f>
        <v>Bitte füllen Sie die erwartete Lebensdauer aus</v>
      </c>
      <c r="D31" s="321"/>
      <c r="E31" s="321"/>
      <c r="F31" s="321"/>
      <c r="G31" s="321"/>
      <c r="H31" s="321"/>
      <c r="I31" s="321"/>
      <c r="J31" s="321"/>
      <c r="K31" s="321"/>
      <c r="L31" s="278"/>
    </row>
    <row r="32" spans="1:12" x14ac:dyDescent="0.25">
      <c r="A32" s="278"/>
      <c r="B32" s="282"/>
      <c r="C32" s="282"/>
      <c r="D32" s="282"/>
      <c r="E32" s="282"/>
      <c r="F32" s="282"/>
      <c r="G32" s="282"/>
      <c r="H32" s="282"/>
      <c r="I32" s="282"/>
      <c r="J32" s="282"/>
      <c r="K32" s="282"/>
      <c r="L32" s="278"/>
    </row>
    <row r="33" spans="1:12" x14ac:dyDescent="0.25">
      <c r="A33" s="278"/>
      <c r="B33" s="282"/>
      <c r="C33" s="282"/>
      <c r="D33" s="282"/>
      <c r="E33" s="282"/>
      <c r="F33" s="282"/>
      <c r="G33" s="282"/>
      <c r="H33" s="282"/>
      <c r="I33" s="282"/>
      <c r="J33" s="282"/>
      <c r="K33" s="282"/>
      <c r="L33" s="278"/>
    </row>
    <row r="34" spans="1:12" x14ac:dyDescent="0.25">
      <c r="A34" s="278"/>
      <c r="B34" s="282"/>
      <c r="C34" s="282"/>
      <c r="D34" s="282"/>
      <c r="E34" s="282"/>
      <c r="F34" s="282"/>
      <c r="G34" s="282"/>
      <c r="H34" s="282"/>
      <c r="I34" s="282"/>
      <c r="J34" s="282"/>
      <c r="K34" s="282"/>
      <c r="L34" s="278"/>
    </row>
  </sheetData>
  <sheetProtection algorithmName="SHA-512" hashValue="RkgPHtNoEsNlc6L34C7cZuhvpujUArQSRs3ZJmT+PJNFFkCVaQH3KTQXPdTQFKGjtwsb+zPqEFR04t14VTwyMQ==" saltValue="1gvlluLpC7TdoYltAT++fQ==" spinCount="100000" sheet="1" objects="1" scenarios="1"/>
  <protectedRanges>
    <protectedRange sqref="H29" name="Bereich2"/>
    <protectedRange sqref="H22:K27" name="Bereich1"/>
  </protectedRanges>
  <mergeCells count="18">
    <mergeCell ref="C31:K31"/>
    <mergeCell ref="C18:K18"/>
    <mergeCell ref="C19:K19"/>
    <mergeCell ref="C20:K20"/>
    <mergeCell ref="C21:K21"/>
    <mergeCell ref="H22:K22"/>
    <mergeCell ref="B23:G23"/>
    <mergeCell ref="H23:K23"/>
    <mergeCell ref="H24:K24"/>
    <mergeCell ref="H25:K25"/>
    <mergeCell ref="H26:K26"/>
    <mergeCell ref="H27:K27"/>
    <mergeCell ref="H29:J29"/>
    <mergeCell ref="C17:K17"/>
    <mergeCell ref="C11:K11"/>
    <mergeCell ref="C13:K13"/>
    <mergeCell ref="C15:K15"/>
    <mergeCell ref="C16:K16"/>
  </mergeCells>
  <conditionalFormatting sqref="C31:K31">
    <cfRule type="containsText" dxfId="50" priority="1" operator="containsText" text="Ihr Vorhaben ist keine Infrastrukturinvestition mit einer Lebensdauer von mind. 5 Jahren. Eine weitere Bearbeitung des Formulars ist nicht notwendig">
      <formula>NOT(ISERROR(SEARCH("Ihr Vorhaben ist keine Infrastrukturinvestition mit einer Lebensdauer von mind. 5 Jahren. Eine weitere Bearbeitung des Formulars ist nicht notwendig",C31)))</formula>
    </cfRule>
    <cfRule type="containsText" dxfId="49" priority="2" operator="containsText" text="Bitte bearbeiten Sie die Blätter 3 und 4.1 bis 4.4">
      <formula>NOT(ISERROR(SEARCH("Bitte bearbeiten Sie die Blätter 3 und 4.1 bis 4.4",C31)))</formula>
    </cfRule>
    <cfRule type="containsText" dxfId="48" priority="3" operator="containsText" text="Bitte füllen Sie die erwartete Lebensdauer aus">
      <formula>NOT(ISERROR(SEARCH("Bitte füllen Sie die erwartete Lebensdauer aus",C31)))</formula>
    </cfRule>
  </conditionalFormatting>
  <pageMargins left="0.25" right="0.25" top="0.75" bottom="0.75" header="0.3" footer="0.3"/>
  <pageSetup paperSize="9" scale="67" orientation="portrait" r:id="rId1"/>
  <rowBreaks count="1" manualBreakCount="1">
    <brk id="33"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A1:AA141"/>
  <sheetViews>
    <sheetView showGridLines="0" topLeftCell="A5" workbookViewId="0">
      <selection activeCell="C7" sqref="C7:I7"/>
    </sheetView>
  </sheetViews>
  <sheetFormatPr baseColWidth="10" defaultRowHeight="15" x14ac:dyDescent="0.25"/>
  <cols>
    <col min="1" max="1" width="5.85546875" customWidth="1"/>
    <col min="2" max="2" width="7.7109375" customWidth="1"/>
    <col min="6" max="6" width="13.140625" bestFit="1" customWidth="1"/>
    <col min="8" max="8" width="22.5703125" customWidth="1"/>
    <col min="9" max="9" width="39.140625" customWidth="1"/>
    <col min="11" max="17" width="0" hidden="1" customWidth="1"/>
    <col min="18" max="18" width="13.85546875" hidden="1" customWidth="1"/>
    <col min="19" max="27" width="0" hidden="1" customWidth="1"/>
  </cols>
  <sheetData>
    <row r="1" spans="1:27" ht="75" x14ac:dyDescent="0.25">
      <c r="A1" s="10"/>
      <c r="B1" s="11" t="s">
        <v>30</v>
      </c>
      <c r="C1" s="12"/>
      <c r="D1" s="12"/>
      <c r="E1" s="12"/>
      <c r="F1" s="12"/>
      <c r="G1" s="13"/>
      <c r="H1" s="13"/>
      <c r="I1" s="13"/>
      <c r="J1" s="13"/>
      <c r="K1" s="14"/>
      <c r="L1" s="14"/>
      <c r="M1" s="14"/>
      <c r="N1" s="14"/>
      <c r="O1" s="14"/>
      <c r="P1" s="14"/>
      <c r="Q1" s="14"/>
      <c r="R1" s="14"/>
      <c r="S1" s="14"/>
      <c r="T1" s="14"/>
      <c r="U1" s="14"/>
      <c r="V1" s="14"/>
      <c r="W1" s="14"/>
      <c r="X1" s="14"/>
      <c r="Y1" s="14"/>
      <c r="Z1" s="14"/>
      <c r="AA1" s="15" t="s">
        <v>31</v>
      </c>
    </row>
    <row r="2" spans="1:27" ht="122.25" customHeight="1" x14ac:dyDescent="0.25">
      <c r="A2" s="10"/>
      <c r="B2" s="16"/>
      <c r="C2" s="328" t="s">
        <v>32</v>
      </c>
      <c r="D2" s="328"/>
      <c r="E2" s="328"/>
      <c r="F2" s="328"/>
      <c r="G2" s="328"/>
      <c r="H2" s="328"/>
      <c r="I2" s="328"/>
      <c r="J2" s="17"/>
      <c r="K2" s="14"/>
      <c r="L2" s="14"/>
      <c r="M2" s="14"/>
      <c r="N2" s="14"/>
      <c r="O2" s="14"/>
      <c r="P2" s="14"/>
      <c r="Q2" s="14"/>
      <c r="R2" s="14"/>
      <c r="S2" s="14"/>
      <c r="T2" s="14"/>
      <c r="U2" s="14"/>
      <c r="V2" s="14"/>
      <c r="W2" s="14"/>
      <c r="X2" s="14"/>
      <c r="Y2" s="14"/>
      <c r="Z2" s="14"/>
      <c r="AA2" s="14"/>
    </row>
    <row r="3" spans="1:27" ht="21" x14ac:dyDescent="0.35">
      <c r="A3" s="10"/>
      <c r="B3" s="18" t="s">
        <v>33</v>
      </c>
      <c r="C3" s="19"/>
      <c r="D3" s="20"/>
      <c r="E3" s="17"/>
      <c r="F3" s="17"/>
      <c r="G3" s="17"/>
      <c r="H3" s="17"/>
      <c r="I3" s="17"/>
      <c r="J3" s="17"/>
      <c r="K3" s="14"/>
      <c r="L3" s="14"/>
      <c r="M3" s="14"/>
      <c r="N3" s="14"/>
      <c r="O3" s="14"/>
      <c r="P3" s="14"/>
      <c r="Q3" s="14"/>
      <c r="R3" s="14"/>
      <c r="S3" s="14"/>
      <c r="T3" s="14"/>
      <c r="U3" s="14"/>
      <c r="V3" s="14"/>
      <c r="W3" s="14"/>
      <c r="X3" s="14"/>
      <c r="Y3" s="14"/>
      <c r="Z3" s="14"/>
      <c r="AA3" s="14"/>
    </row>
    <row r="4" spans="1:27" x14ac:dyDescent="0.25">
      <c r="A4" s="10"/>
      <c r="B4" s="16"/>
      <c r="C4" s="19"/>
      <c r="D4" s="19"/>
      <c r="E4" s="19"/>
      <c r="F4" s="19"/>
      <c r="G4" s="19"/>
      <c r="H4" s="19"/>
      <c r="I4" s="19"/>
      <c r="J4" s="17"/>
      <c r="K4" s="14"/>
      <c r="L4" s="14"/>
      <c r="M4" s="14"/>
      <c r="N4" s="14"/>
      <c r="O4" s="14"/>
      <c r="P4" s="14"/>
      <c r="Q4" s="14"/>
      <c r="R4" s="14"/>
      <c r="S4" s="14"/>
      <c r="T4" s="14"/>
      <c r="U4" s="14"/>
      <c r="V4" s="14"/>
      <c r="W4" s="14"/>
      <c r="X4" s="14"/>
      <c r="Y4" s="14"/>
      <c r="Z4" s="14"/>
      <c r="AA4" s="14"/>
    </row>
    <row r="5" spans="1:27" ht="18.75" x14ac:dyDescent="0.25">
      <c r="A5" s="10"/>
      <c r="B5" s="21" t="s">
        <v>34</v>
      </c>
      <c r="C5" s="22" t="s">
        <v>35</v>
      </c>
      <c r="D5" s="23"/>
      <c r="E5" s="23"/>
      <c r="F5" s="23"/>
      <c r="G5" s="17"/>
      <c r="H5" s="17"/>
      <c r="I5" s="17"/>
      <c r="J5" s="17"/>
      <c r="K5" s="14"/>
      <c r="L5" s="14"/>
      <c r="M5" s="14"/>
      <c r="N5" s="14"/>
      <c r="O5" s="14"/>
      <c r="P5" s="14"/>
      <c r="Q5" s="14"/>
      <c r="R5" s="14"/>
      <c r="S5" s="14"/>
      <c r="T5" s="14"/>
      <c r="U5" s="14"/>
      <c r="V5" s="14"/>
      <c r="W5" s="14"/>
      <c r="X5" s="14"/>
      <c r="Y5" s="14"/>
      <c r="Z5" s="14"/>
      <c r="AA5" s="14"/>
    </row>
    <row r="6" spans="1:27" x14ac:dyDescent="0.25">
      <c r="A6" s="10"/>
      <c r="B6" s="16"/>
      <c r="C6" s="17"/>
      <c r="D6" s="17"/>
      <c r="E6" s="17"/>
      <c r="F6" s="17"/>
      <c r="G6" s="17"/>
      <c r="H6" s="17"/>
      <c r="I6" s="17"/>
      <c r="J6" s="17"/>
      <c r="K6" s="14"/>
      <c r="L6" s="14"/>
      <c r="M6" s="14"/>
      <c r="N6" s="14"/>
      <c r="O6" s="14"/>
      <c r="P6" s="14"/>
      <c r="Q6" s="14"/>
      <c r="R6" s="14"/>
      <c r="S6" s="14"/>
      <c r="T6" s="14"/>
      <c r="U6" s="14"/>
      <c r="V6" s="14"/>
      <c r="W6" s="14"/>
      <c r="X6" s="14"/>
      <c r="Y6" s="14"/>
      <c r="Z6" s="14"/>
      <c r="AA6" s="14"/>
    </row>
    <row r="7" spans="1:27" ht="57.75" customHeight="1" x14ac:dyDescent="0.25">
      <c r="A7" s="10"/>
      <c r="B7" s="16"/>
      <c r="C7" s="329" t="s">
        <v>36</v>
      </c>
      <c r="D7" s="329"/>
      <c r="E7" s="329"/>
      <c r="F7" s="329"/>
      <c r="G7" s="329"/>
      <c r="H7" s="329"/>
      <c r="I7" s="329"/>
      <c r="J7" s="17"/>
      <c r="K7" s="14"/>
      <c r="L7" s="14"/>
      <c r="M7" s="14"/>
      <c r="N7" s="14"/>
      <c r="O7" s="14"/>
      <c r="P7" s="14"/>
      <c r="Q7" s="14"/>
      <c r="R7" s="14"/>
      <c r="S7" s="14"/>
      <c r="T7" s="14"/>
      <c r="U7" s="14"/>
      <c r="V7" s="14"/>
      <c r="W7" s="14"/>
      <c r="X7" s="14"/>
      <c r="Y7" s="14"/>
      <c r="Z7" s="14"/>
      <c r="AA7" s="14"/>
    </row>
    <row r="8" spans="1:27" x14ac:dyDescent="0.25">
      <c r="A8" s="10"/>
      <c r="B8" s="16"/>
      <c r="C8" s="329"/>
      <c r="D8" s="329"/>
      <c r="E8" s="329"/>
      <c r="F8" s="329"/>
      <c r="G8" s="329"/>
      <c r="H8" s="329"/>
      <c r="I8" s="329"/>
      <c r="J8" s="17"/>
      <c r="K8" s="14"/>
      <c r="L8" s="14"/>
      <c r="M8" s="14"/>
      <c r="N8" s="14"/>
      <c r="O8" s="14"/>
      <c r="P8" s="14"/>
      <c r="Q8" s="14"/>
      <c r="R8" s="14"/>
      <c r="S8" s="14"/>
      <c r="T8" s="14"/>
      <c r="U8" s="14"/>
      <c r="V8" s="14"/>
      <c r="W8" s="14"/>
      <c r="X8" s="14"/>
      <c r="Y8" s="14"/>
      <c r="Z8" s="14"/>
      <c r="AA8" s="14"/>
    </row>
    <row r="9" spans="1:27" ht="34.5" customHeight="1" x14ac:dyDescent="0.25">
      <c r="A9" s="10"/>
      <c r="B9" s="16"/>
      <c r="C9" s="330" t="s">
        <v>37</v>
      </c>
      <c r="D9" s="330"/>
      <c r="E9" s="330"/>
      <c r="F9" s="330"/>
      <c r="G9" s="330"/>
      <c r="H9" s="330"/>
      <c r="I9" s="330"/>
      <c r="J9" s="17"/>
      <c r="K9" s="14"/>
      <c r="L9" s="14"/>
      <c r="M9" s="14"/>
      <c r="N9" s="14"/>
      <c r="O9" s="14"/>
      <c r="P9" s="14"/>
      <c r="Q9" s="14"/>
      <c r="R9" s="14"/>
      <c r="S9" s="14"/>
      <c r="T9" s="14"/>
      <c r="U9" s="14"/>
      <c r="V9" s="14"/>
      <c r="W9" s="14"/>
      <c r="X9" s="14"/>
      <c r="Y9" s="14"/>
      <c r="Z9" s="14"/>
      <c r="AA9" s="14"/>
    </row>
    <row r="10" spans="1:27" ht="37.5" customHeight="1" x14ac:dyDescent="0.25">
      <c r="A10" s="10"/>
      <c r="B10" s="16"/>
      <c r="C10" s="329" t="s">
        <v>38</v>
      </c>
      <c r="D10" s="329"/>
      <c r="E10" s="329"/>
      <c r="F10" s="329"/>
      <c r="G10" s="329"/>
      <c r="H10" s="329"/>
      <c r="I10" s="329"/>
      <c r="J10" s="17"/>
      <c r="K10" s="14"/>
      <c r="L10" s="14"/>
      <c r="M10" s="14"/>
      <c r="N10" s="14"/>
      <c r="O10" s="14"/>
      <c r="P10" s="14"/>
      <c r="Q10" s="14"/>
      <c r="R10" s="14"/>
      <c r="S10" s="14"/>
      <c r="T10" s="14"/>
      <c r="U10" s="14"/>
      <c r="V10" s="14"/>
      <c r="W10" s="14"/>
      <c r="X10" s="14"/>
      <c r="Y10" s="14"/>
      <c r="Z10" s="14"/>
      <c r="AA10" s="14"/>
    </row>
    <row r="11" spans="1:27" ht="35.25" customHeight="1" x14ac:dyDescent="0.25">
      <c r="A11" s="10"/>
      <c r="B11" s="301"/>
      <c r="C11" s="331" t="s">
        <v>39</v>
      </c>
      <c r="D11" s="331"/>
      <c r="E11" s="331"/>
      <c r="F11" s="331"/>
      <c r="G11" s="331"/>
      <c r="H11" s="331"/>
      <c r="I11" s="331"/>
      <c r="J11" s="17"/>
      <c r="K11" s="14"/>
      <c r="L11" s="14"/>
      <c r="M11" s="14"/>
      <c r="N11" s="14"/>
      <c r="O11" s="14"/>
      <c r="P11" s="14"/>
      <c r="Q11" s="14"/>
      <c r="R11" s="14"/>
      <c r="S11" s="14"/>
      <c r="T11" s="14"/>
      <c r="U11" s="14"/>
      <c r="V11" s="14"/>
      <c r="W11" s="14"/>
      <c r="X11" s="14"/>
      <c r="Y11" s="14"/>
      <c r="Z11" s="14"/>
      <c r="AA11" s="14"/>
    </row>
    <row r="12" spans="1:27" hidden="1" x14ac:dyDescent="0.25">
      <c r="A12" s="10"/>
      <c r="B12" s="301"/>
      <c r="C12" s="331"/>
      <c r="D12" s="331"/>
      <c r="E12" s="331"/>
      <c r="F12" s="331"/>
      <c r="G12" s="331"/>
      <c r="H12" s="331"/>
      <c r="I12" s="331"/>
      <c r="J12" s="17"/>
      <c r="K12" s="14"/>
      <c r="L12" s="14"/>
      <c r="M12" s="14"/>
      <c r="N12" s="14"/>
      <c r="O12" s="14"/>
      <c r="P12" s="14"/>
      <c r="Q12" s="14"/>
      <c r="R12" s="14"/>
      <c r="S12" s="14"/>
      <c r="T12" s="14"/>
      <c r="U12" s="14"/>
      <c r="V12" s="14"/>
      <c r="W12" s="14"/>
      <c r="X12" s="14"/>
      <c r="Y12" s="14"/>
      <c r="Z12" s="14"/>
      <c r="AA12" s="14"/>
    </row>
    <row r="13" spans="1:27" hidden="1" x14ac:dyDescent="0.25">
      <c r="A13" s="10"/>
      <c r="B13" s="301"/>
      <c r="C13" s="331"/>
      <c r="D13" s="331"/>
      <c r="E13" s="331"/>
      <c r="F13" s="331"/>
      <c r="G13" s="331"/>
      <c r="H13" s="331"/>
      <c r="I13" s="331"/>
      <c r="J13" s="17"/>
      <c r="K13" s="14"/>
      <c r="L13" s="14"/>
      <c r="M13" s="14"/>
      <c r="N13" s="14"/>
      <c r="O13" s="14"/>
      <c r="P13" s="14"/>
      <c r="Q13" s="14"/>
      <c r="R13" s="14"/>
      <c r="S13" s="14"/>
      <c r="T13" s="14"/>
      <c r="U13" s="14"/>
      <c r="V13" s="14"/>
      <c r="W13" s="14"/>
      <c r="X13" s="14"/>
      <c r="Y13" s="14"/>
      <c r="Z13" s="14"/>
      <c r="AA13" s="14"/>
    </row>
    <row r="14" spans="1:27" hidden="1" x14ac:dyDescent="0.25">
      <c r="A14" s="10"/>
      <c r="B14" s="301"/>
      <c r="C14" s="331"/>
      <c r="D14" s="331"/>
      <c r="E14" s="331"/>
      <c r="F14" s="331"/>
      <c r="G14" s="331"/>
      <c r="H14" s="331"/>
      <c r="I14" s="331"/>
      <c r="J14" s="17"/>
      <c r="K14" s="14"/>
      <c r="L14" s="14"/>
      <c r="M14" s="14"/>
      <c r="N14" s="14"/>
      <c r="O14" s="14"/>
      <c r="P14" s="14"/>
      <c r="Q14" s="14"/>
      <c r="R14" s="14"/>
      <c r="S14" s="14"/>
      <c r="T14" s="14"/>
      <c r="U14" s="14"/>
      <c r="V14" s="14"/>
      <c r="W14" s="14"/>
      <c r="X14" s="14"/>
      <c r="Y14" s="14"/>
      <c r="Z14" s="14"/>
      <c r="AA14" s="14"/>
    </row>
    <row r="15" spans="1:27" hidden="1" x14ac:dyDescent="0.25">
      <c r="A15" s="10"/>
      <c r="B15" s="301"/>
      <c r="C15" s="331"/>
      <c r="D15" s="331"/>
      <c r="E15" s="331"/>
      <c r="F15" s="331"/>
      <c r="G15" s="331"/>
      <c r="H15" s="331"/>
      <c r="I15" s="331"/>
      <c r="J15" s="17"/>
      <c r="K15" s="14"/>
      <c r="L15" s="14"/>
      <c r="M15" s="14"/>
      <c r="N15" s="14"/>
      <c r="O15" s="14"/>
      <c r="P15" s="14"/>
      <c r="Q15" s="14"/>
      <c r="R15" s="14"/>
      <c r="S15" s="14"/>
      <c r="T15" s="14"/>
      <c r="U15" s="14"/>
      <c r="V15" s="14"/>
      <c r="W15" s="14"/>
      <c r="X15" s="14"/>
      <c r="Y15" s="14"/>
      <c r="Z15" s="14"/>
      <c r="AA15" s="24"/>
    </row>
    <row r="16" spans="1:27" hidden="1" x14ac:dyDescent="0.25">
      <c r="A16" s="10"/>
      <c r="B16" s="301"/>
      <c r="C16" s="331"/>
      <c r="D16" s="331"/>
      <c r="E16" s="331"/>
      <c r="F16" s="331"/>
      <c r="G16" s="331"/>
      <c r="H16" s="331"/>
      <c r="I16" s="331"/>
      <c r="J16" s="17"/>
      <c r="K16" s="25"/>
      <c r="L16" s="14"/>
      <c r="M16" s="14" t="s">
        <v>40</v>
      </c>
      <c r="N16" s="14" t="s">
        <v>41</v>
      </c>
      <c r="O16" s="14">
        <v>1</v>
      </c>
      <c r="P16" s="14"/>
      <c r="Q16" s="327" t="s">
        <v>42</v>
      </c>
      <c r="R16" s="327"/>
      <c r="S16" s="14"/>
      <c r="T16" s="26" t="s">
        <v>43</v>
      </c>
      <c r="U16" s="26" t="s">
        <v>44</v>
      </c>
      <c r="V16" s="26" t="s">
        <v>45</v>
      </c>
      <c r="W16" s="26" t="s">
        <v>46</v>
      </c>
      <c r="X16" s="14"/>
      <c r="Y16" s="14"/>
      <c r="Z16" s="14"/>
      <c r="AA16" s="24"/>
    </row>
    <row r="17" spans="1:27" hidden="1" x14ac:dyDescent="0.25">
      <c r="A17" s="10"/>
      <c r="B17" s="301"/>
      <c r="C17" s="302"/>
      <c r="D17" s="302"/>
      <c r="E17" s="302"/>
      <c r="F17" s="302"/>
      <c r="G17" s="302"/>
      <c r="H17" s="302"/>
      <c r="I17" s="302"/>
      <c r="J17" s="17"/>
      <c r="K17" s="14"/>
      <c r="L17" s="14"/>
      <c r="M17" s="14">
        <v>2021</v>
      </c>
      <c r="N17" s="14">
        <v>97</v>
      </c>
      <c r="O17" s="14">
        <v>2</v>
      </c>
      <c r="P17" s="14"/>
      <c r="Q17" s="27" t="str">
        <f t="array" ref="Q17:Q46">IF(K72=O17:O46,N17:N46,"")</f>
        <v/>
      </c>
      <c r="R17" s="27" t="str">
        <f t="array" ref="R17:R46">IF(L72=O17:O46,N17:N46,"")</f>
        <v/>
      </c>
      <c r="S17" s="14"/>
      <c r="T17" s="26"/>
      <c r="U17" s="26"/>
      <c r="V17" s="26"/>
      <c r="W17" s="26"/>
      <c r="X17" s="14"/>
      <c r="Y17" s="14"/>
      <c r="Z17" s="14"/>
      <c r="AA17" s="24"/>
    </row>
    <row r="18" spans="1:27" ht="15.75" hidden="1" thickBot="1" x14ac:dyDescent="0.3">
      <c r="A18" s="10"/>
      <c r="B18" s="301"/>
      <c r="C18" s="302"/>
      <c r="D18" s="302"/>
      <c r="E18" s="302"/>
      <c r="F18" s="302"/>
      <c r="G18" s="302"/>
      <c r="H18" s="302"/>
      <c r="I18" s="302"/>
      <c r="J18" s="17"/>
      <c r="K18" s="14"/>
      <c r="L18" s="14"/>
      <c r="M18" s="14">
        <v>2022</v>
      </c>
      <c r="N18" s="14">
        <v>114</v>
      </c>
      <c r="O18" s="14">
        <v>3</v>
      </c>
      <c r="P18" s="14"/>
      <c r="Q18" s="27" t="str">
        <v/>
      </c>
      <c r="R18" s="27" t="str">
        <v/>
      </c>
      <c r="S18" s="14"/>
      <c r="T18" s="26" t="s">
        <v>47</v>
      </c>
      <c r="U18" s="26" t="s">
        <v>47</v>
      </c>
      <c r="V18" s="26" t="s">
        <v>47</v>
      </c>
      <c r="W18" s="14"/>
      <c r="X18" s="14"/>
      <c r="Y18" s="14"/>
      <c r="Z18" s="14"/>
      <c r="AA18" s="24"/>
    </row>
    <row r="19" spans="1:27" hidden="1" x14ac:dyDescent="0.25">
      <c r="A19" s="10"/>
      <c r="B19" s="301"/>
      <c r="C19" s="302"/>
      <c r="D19" s="302"/>
      <c r="E19" s="302"/>
      <c r="F19" s="302"/>
      <c r="G19" s="302"/>
      <c r="H19" s="302"/>
      <c r="I19" s="302"/>
      <c r="J19" s="17"/>
      <c r="K19" s="14"/>
      <c r="L19" s="14"/>
      <c r="M19" s="14">
        <v>2023</v>
      </c>
      <c r="N19" s="14">
        <v>131</v>
      </c>
      <c r="O19" s="14">
        <v>4</v>
      </c>
      <c r="P19" s="14"/>
      <c r="Q19" s="27" t="str">
        <v/>
      </c>
      <c r="R19" s="27" t="str">
        <v/>
      </c>
      <c r="S19" s="14"/>
      <c r="T19" s="26" t="s">
        <v>48</v>
      </c>
      <c r="U19" s="28" t="s">
        <v>48</v>
      </c>
      <c r="V19" s="29" t="s">
        <v>49</v>
      </c>
      <c r="W19" s="30" t="s">
        <v>50</v>
      </c>
      <c r="X19" s="14"/>
      <c r="Y19" s="14"/>
      <c r="Z19" s="14"/>
      <c r="AA19" s="24"/>
    </row>
    <row r="20" spans="1:27" hidden="1" x14ac:dyDescent="0.25">
      <c r="A20" s="10"/>
      <c r="B20" s="301"/>
      <c r="C20" s="302"/>
      <c r="D20" s="302"/>
      <c r="E20" s="302"/>
      <c r="F20" s="302"/>
      <c r="G20" s="302"/>
      <c r="H20" s="302"/>
      <c r="I20" s="302"/>
      <c r="J20" s="17"/>
      <c r="K20" s="14"/>
      <c r="L20" s="14"/>
      <c r="M20" s="14">
        <v>2024</v>
      </c>
      <c r="N20" s="14">
        <v>148</v>
      </c>
      <c r="O20" s="14">
        <v>5</v>
      </c>
      <c r="P20" s="14"/>
      <c r="Q20" s="27" t="str">
        <v/>
      </c>
      <c r="R20" s="27" t="str">
        <v/>
      </c>
      <c r="S20" s="14"/>
      <c r="T20" s="26" t="s">
        <v>51</v>
      </c>
      <c r="U20" s="31" t="s">
        <v>48</v>
      </c>
      <c r="V20" s="32" t="s">
        <v>52</v>
      </c>
      <c r="W20" s="33" t="s">
        <v>53</v>
      </c>
      <c r="X20" s="14"/>
      <c r="Y20" s="14"/>
      <c r="Z20" s="14"/>
      <c r="AA20" s="24"/>
    </row>
    <row r="21" spans="1:27" hidden="1" x14ac:dyDescent="0.25">
      <c r="A21" s="10"/>
      <c r="B21" s="301"/>
      <c r="C21" s="302"/>
      <c r="D21" s="302"/>
      <c r="E21" s="302"/>
      <c r="F21" s="302"/>
      <c r="G21" s="302"/>
      <c r="H21" s="302"/>
      <c r="I21" s="302"/>
      <c r="J21" s="17"/>
      <c r="K21" s="14"/>
      <c r="L21" s="14"/>
      <c r="M21" s="14">
        <v>2025</v>
      </c>
      <c r="N21" s="14">
        <v>165</v>
      </c>
      <c r="O21" s="14">
        <v>6</v>
      </c>
      <c r="P21" s="14"/>
      <c r="Q21" s="27" t="str">
        <v/>
      </c>
      <c r="R21" s="27" t="str">
        <v/>
      </c>
      <c r="S21" s="14"/>
      <c r="T21" s="26" t="s">
        <v>54</v>
      </c>
      <c r="U21" s="31" t="s">
        <v>48</v>
      </c>
      <c r="V21" s="32" t="s">
        <v>55</v>
      </c>
      <c r="W21" s="33" t="s">
        <v>53</v>
      </c>
      <c r="X21" s="14"/>
      <c r="Y21" s="14"/>
      <c r="Z21" s="14"/>
      <c r="AA21" s="24"/>
    </row>
    <row r="22" spans="1:27" ht="13.5" hidden="1" customHeight="1" x14ac:dyDescent="0.25">
      <c r="A22" s="10"/>
      <c r="B22" s="301"/>
      <c r="C22" s="302"/>
      <c r="D22" s="302"/>
      <c r="E22" s="302"/>
      <c r="F22" s="302"/>
      <c r="G22" s="302"/>
      <c r="H22" s="302"/>
      <c r="I22" s="302"/>
      <c r="J22" s="17"/>
      <c r="K22" s="14"/>
      <c r="L22" s="14"/>
      <c r="M22" s="14">
        <v>2026</v>
      </c>
      <c r="N22" s="14">
        <v>182</v>
      </c>
      <c r="O22" s="14">
        <v>7</v>
      </c>
      <c r="P22" s="14"/>
      <c r="Q22" s="27" t="str">
        <v/>
      </c>
      <c r="R22" s="27" t="str">
        <v/>
      </c>
      <c r="S22" s="14"/>
      <c r="T22" s="26" t="s">
        <v>56</v>
      </c>
      <c r="U22" s="31" t="s">
        <v>51</v>
      </c>
      <c r="V22" s="32" t="s">
        <v>51</v>
      </c>
      <c r="W22" s="33" t="s">
        <v>53</v>
      </c>
      <c r="X22" s="14"/>
      <c r="Y22" s="14"/>
      <c r="Z22" s="14"/>
      <c r="AA22" s="24"/>
    </row>
    <row r="23" spans="1:27" ht="15" customHeight="1" x14ac:dyDescent="0.25">
      <c r="A23" s="10"/>
      <c r="B23" s="301"/>
      <c r="C23" s="302"/>
      <c r="D23" s="302"/>
      <c r="E23" s="302"/>
      <c r="F23" s="302"/>
      <c r="G23" s="302"/>
      <c r="H23" s="302"/>
      <c r="I23" s="302"/>
      <c r="J23" s="17"/>
      <c r="K23" s="14"/>
      <c r="L23" s="14"/>
      <c r="M23" s="14">
        <v>2027</v>
      </c>
      <c r="N23" s="14">
        <v>199</v>
      </c>
      <c r="O23" s="14">
        <v>8</v>
      </c>
      <c r="P23" s="14"/>
      <c r="Q23" s="27" t="str">
        <v/>
      </c>
      <c r="R23" s="27" t="str">
        <v/>
      </c>
      <c r="S23" s="14"/>
      <c r="T23" s="26" t="s">
        <v>57</v>
      </c>
      <c r="U23" s="34" t="s">
        <v>54</v>
      </c>
      <c r="V23" s="35" t="s">
        <v>58</v>
      </c>
      <c r="W23" s="33" t="s">
        <v>50</v>
      </c>
      <c r="X23" s="14"/>
      <c r="Y23" s="14"/>
      <c r="Z23" s="14"/>
      <c r="AA23" s="24"/>
    </row>
    <row r="24" spans="1:27" ht="15.75" customHeight="1" x14ac:dyDescent="0.25">
      <c r="A24" s="10"/>
      <c r="B24" s="301"/>
      <c r="C24" s="292"/>
      <c r="D24" s="293"/>
      <c r="E24" s="293"/>
      <c r="F24" s="293"/>
      <c r="G24" s="293"/>
      <c r="H24" s="293"/>
      <c r="I24" s="294"/>
      <c r="J24" s="36"/>
      <c r="K24" s="36" t="s">
        <v>59</v>
      </c>
      <c r="L24" s="14"/>
      <c r="M24" s="14">
        <v>2028</v>
      </c>
      <c r="N24" s="14">
        <v>216</v>
      </c>
      <c r="O24" s="14">
        <v>9</v>
      </c>
      <c r="P24" s="14"/>
      <c r="Q24" s="27" t="str">
        <v/>
      </c>
      <c r="R24" s="27" t="str">
        <v/>
      </c>
      <c r="S24" s="14"/>
      <c r="T24" s="26" t="s">
        <v>60</v>
      </c>
      <c r="U24" s="34" t="s">
        <v>54</v>
      </c>
      <c r="V24" s="35" t="s">
        <v>61</v>
      </c>
      <c r="W24" s="33" t="s">
        <v>50</v>
      </c>
      <c r="X24" s="14"/>
      <c r="Y24" s="14"/>
      <c r="Z24" s="14"/>
      <c r="AA24" s="24"/>
    </row>
    <row r="25" spans="1:27" ht="15.75" customHeight="1" x14ac:dyDescent="0.25">
      <c r="A25" s="10"/>
      <c r="B25" s="301"/>
      <c r="C25" s="295"/>
      <c r="D25" s="296"/>
      <c r="E25" s="296"/>
      <c r="F25" s="296"/>
      <c r="G25" s="296"/>
      <c r="H25" s="296"/>
      <c r="I25" s="297"/>
      <c r="J25" s="17"/>
      <c r="K25" s="14"/>
      <c r="L25" s="14"/>
      <c r="M25" s="14">
        <v>2029</v>
      </c>
      <c r="N25" s="14">
        <v>233</v>
      </c>
      <c r="O25" s="14">
        <v>10</v>
      </c>
      <c r="P25" s="14"/>
      <c r="Q25" s="27" t="str">
        <v/>
      </c>
      <c r="R25" s="27" t="str">
        <v/>
      </c>
      <c r="S25" s="14"/>
      <c r="T25" s="26" t="s">
        <v>62</v>
      </c>
      <c r="U25" s="31" t="s">
        <v>54</v>
      </c>
      <c r="V25" s="32" t="s">
        <v>63</v>
      </c>
      <c r="W25" s="33" t="s">
        <v>50</v>
      </c>
      <c r="X25" s="14"/>
      <c r="Y25" s="14"/>
      <c r="Z25" s="14"/>
      <c r="AA25" s="24"/>
    </row>
    <row r="26" spans="1:27" ht="15.75" customHeight="1" x14ac:dyDescent="0.25">
      <c r="A26" s="10"/>
      <c r="B26" s="301"/>
      <c r="C26" s="295"/>
      <c r="D26" s="296"/>
      <c r="E26" s="296"/>
      <c r="F26" s="296"/>
      <c r="G26" s="296"/>
      <c r="H26" s="296"/>
      <c r="I26" s="297"/>
      <c r="J26" s="17"/>
      <c r="K26" s="14"/>
      <c r="L26" s="14"/>
      <c r="M26" s="14">
        <v>2030</v>
      </c>
      <c r="N26" s="14">
        <v>250</v>
      </c>
      <c r="O26" s="14">
        <v>11</v>
      </c>
      <c r="P26" s="14"/>
      <c r="Q26" s="27" t="str">
        <v/>
      </c>
      <c r="R26" s="27" t="str">
        <v/>
      </c>
      <c r="S26" s="14"/>
      <c r="T26" s="14" t="s">
        <v>64</v>
      </c>
      <c r="U26" s="31" t="s">
        <v>54</v>
      </c>
      <c r="V26" s="32" t="s">
        <v>65</v>
      </c>
      <c r="W26" s="33" t="s">
        <v>53</v>
      </c>
      <c r="X26" s="14"/>
      <c r="Y26" s="14"/>
      <c r="Z26" s="14"/>
      <c r="AA26" s="24"/>
    </row>
    <row r="27" spans="1:27" ht="15.75" customHeight="1" x14ac:dyDescent="0.25">
      <c r="A27" s="10"/>
      <c r="B27" s="301"/>
      <c r="C27" s="295"/>
      <c r="D27" s="296"/>
      <c r="E27" s="296"/>
      <c r="F27" s="296"/>
      <c r="G27" s="296"/>
      <c r="H27" s="296"/>
      <c r="I27" s="297"/>
      <c r="J27" s="17"/>
      <c r="K27" s="14"/>
      <c r="L27" s="14"/>
      <c r="M27" s="14">
        <v>2031</v>
      </c>
      <c r="N27" s="14">
        <v>278</v>
      </c>
      <c r="O27" s="14">
        <v>12</v>
      </c>
      <c r="P27" s="14"/>
      <c r="Q27" s="27" t="str">
        <v/>
      </c>
      <c r="R27" s="27" t="str">
        <v/>
      </c>
      <c r="S27" s="14"/>
      <c r="T27" s="26" t="s">
        <v>66</v>
      </c>
      <c r="U27" s="31" t="s">
        <v>56</v>
      </c>
      <c r="V27" s="32" t="s">
        <v>67</v>
      </c>
      <c r="W27" s="33" t="s">
        <v>50</v>
      </c>
      <c r="X27" s="14"/>
      <c r="Y27" s="14"/>
      <c r="Z27" s="14"/>
      <c r="AA27" s="24"/>
    </row>
    <row r="28" spans="1:27" ht="15.75" customHeight="1" x14ac:dyDescent="0.25">
      <c r="A28" s="10"/>
      <c r="B28" s="301"/>
      <c r="C28" s="295"/>
      <c r="D28" s="296"/>
      <c r="E28" s="296"/>
      <c r="F28" s="296"/>
      <c r="G28" s="296"/>
      <c r="H28" s="296"/>
      <c r="I28" s="297"/>
      <c r="J28" s="17"/>
      <c r="K28" s="14"/>
      <c r="L28" s="14"/>
      <c r="M28" s="14">
        <v>2032</v>
      </c>
      <c r="N28" s="14">
        <v>306</v>
      </c>
      <c r="O28" s="14">
        <v>13</v>
      </c>
      <c r="P28" s="14"/>
      <c r="Q28" s="27" t="str">
        <v/>
      </c>
      <c r="R28" s="27" t="str">
        <v/>
      </c>
      <c r="S28" s="14"/>
      <c r="T28" s="26" t="s">
        <v>68</v>
      </c>
      <c r="U28" s="37" t="s">
        <v>56</v>
      </c>
      <c r="V28" s="38" t="s">
        <v>69</v>
      </c>
      <c r="W28" s="39" t="s">
        <v>53</v>
      </c>
      <c r="X28" s="14"/>
      <c r="Y28" s="14"/>
      <c r="Z28" s="14"/>
      <c r="AA28" s="24"/>
    </row>
    <row r="29" spans="1:27" ht="15.75" customHeight="1" x14ac:dyDescent="0.25">
      <c r="A29" s="10"/>
      <c r="B29" s="301"/>
      <c r="C29" s="295"/>
      <c r="D29" s="296"/>
      <c r="E29" s="296"/>
      <c r="F29" s="296"/>
      <c r="G29" s="296"/>
      <c r="H29" s="296"/>
      <c r="I29" s="297"/>
      <c r="J29" s="17"/>
      <c r="K29" s="14"/>
      <c r="L29" s="14"/>
      <c r="M29" s="14">
        <v>2033</v>
      </c>
      <c r="N29" s="14">
        <v>334</v>
      </c>
      <c r="O29" s="14">
        <v>14</v>
      </c>
      <c r="P29" s="14"/>
      <c r="Q29" s="27" t="str">
        <v/>
      </c>
      <c r="R29" s="27" t="str">
        <v/>
      </c>
      <c r="S29" s="14"/>
      <c r="T29" s="14" t="s">
        <v>70</v>
      </c>
      <c r="U29" s="31" t="s">
        <v>56</v>
      </c>
      <c r="V29" s="32" t="s">
        <v>71</v>
      </c>
      <c r="W29" s="33" t="s">
        <v>53</v>
      </c>
      <c r="X29" s="14"/>
      <c r="Y29" s="14"/>
      <c r="Z29" s="14"/>
      <c r="AA29" s="24"/>
    </row>
    <row r="30" spans="1:27" ht="15.75" customHeight="1" x14ac:dyDescent="0.25">
      <c r="A30" s="10"/>
      <c r="B30" s="301"/>
      <c r="C30" s="295"/>
      <c r="D30" s="296"/>
      <c r="E30" s="296"/>
      <c r="F30" s="296"/>
      <c r="G30" s="296"/>
      <c r="H30" s="296"/>
      <c r="I30" s="297"/>
      <c r="J30" s="17"/>
      <c r="K30" s="14"/>
      <c r="L30" s="14"/>
      <c r="M30" s="14">
        <v>2034</v>
      </c>
      <c r="N30" s="14">
        <v>362</v>
      </c>
      <c r="O30" s="14">
        <v>15</v>
      </c>
      <c r="P30" s="14"/>
      <c r="Q30" s="27" t="str">
        <v/>
      </c>
      <c r="R30" s="27" t="str">
        <v/>
      </c>
      <c r="S30" s="14"/>
      <c r="T30" s="26" t="s">
        <v>72</v>
      </c>
      <c r="U30" s="37" t="s">
        <v>56</v>
      </c>
      <c r="V30" s="38" t="s">
        <v>73</v>
      </c>
      <c r="W30" s="39" t="s">
        <v>53</v>
      </c>
      <c r="X30" s="14"/>
      <c r="Y30" s="14"/>
      <c r="Z30" s="14"/>
      <c r="AA30" s="24"/>
    </row>
    <row r="31" spans="1:27" ht="15.75" customHeight="1" x14ac:dyDescent="0.25">
      <c r="A31" s="10"/>
      <c r="B31" s="301"/>
      <c r="C31" s="295"/>
      <c r="D31" s="296"/>
      <c r="E31" s="296"/>
      <c r="F31" s="296"/>
      <c r="G31" s="296"/>
      <c r="H31" s="296"/>
      <c r="I31" s="297"/>
      <c r="J31" s="17"/>
      <c r="K31" s="14"/>
      <c r="L31" s="14"/>
      <c r="M31" s="14">
        <v>2035</v>
      </c>
      <c r="N31" s="14">
        <v>390</v>
      </c>
      <c r="O31" s="14">
        <v>16</v>
      </c>
      <c r="P31" s="14"/>
      <c r="Q31" s="27" t="str">
        <v/>
      </c>
      <c r="R31" s="27" t="str">
        <v/>
      </c>
      <c r="S31" s="14"/>
      <c r="T31" s="26" t="s">
        <v>74</v>
      </c>
      <c r="U31" s="31" t="s">
        <v>56</v>
      </c>
      <c r="V31" s="32" t="s">
        <v>75</v>
      </c>
      <c r="W31" s="33" t="s">
        <v>53</v>
      </c>
      <c r="X31" s="14"/>
      <c r="Y31" s="14"/>
      <c r="Z31" s="14"/>
      <c r="AA31" s="24"/>
    </row>
    <row r="32" spans="1:27" ht="15.75" customHeight="1" x14ac:dyDescent="0.25">
      <c r="A32" s="10"/>
      <c r="B32" s="301"/>
      <c r="C32" s="295"/>
      <c r="D32" s="296"/>
      <c r="E32" s="296"/>
      <c r="F32" s="296"/>
      <c r="G32" s="296"/>
      <c r="H32" s="296"/>
      <c r="I32" s="297"/>
      <c r="J32" s="17"/>
      <c r="K32" s="25"/>
      <c r="L32" s="14"/>
      <c r="M32" s="14">
        <v>2036</v>
      </c>
      <c r="N32" s="14">
        <v>417</v>
      </c>
      <c r="O32" s="14">
        <v>17</v>
      </c>
      <c r="P32" s="14"/>
      <c r="Q32" s="27" t="str">
        <v/>
      </c>
      <c r="R32" s="27" t="str">
        <v/>
      </c>
      <c r="S32" s="14"/>
      <c r="T32" s="26" t="s">
        <v>76</v>
      </c>
      <c r="U32" s="37" t="s">
        <v>56</v>
      </c>
      <c r="V32" s="38" t="s">
        <v>77</v>
      </c>
      <c r="W32" s="39" t="s">
        <v>53</v>
      </c>
      <c r="X32" s="14"/>
      <c r="Y32" s="14"/>
      <c r="Z32" s="14"/>
      <c r="AA32" s="24"/>
    </row>
    <row r="33" spans="1:27" ht="15.75" customHeight="1" x14ac:dyDescent="0.3">
      <c r="A33" s="10"/>
      <c r="B33" s="303"/>
      <c r="C33" s="295"/>
      <c r="D33" s="296"/>
      <c r="E33" s="296"/>
      <c r="F33" s="296"/>
      <c r="G33" s="296"/>
      <c r="H33" s="296"/>
      <c r="I33" s="297"/>
      <c r="J33" s="17"/>
      <c r="K33" s="25"/>
      <c r="L33" s="14"/>
      <c r="M33" s="14">
        <v>2037</v>
      </c>
      <c r="N33" s="14">
        <v>444</v>
      </c>
      <c r="O33" s="14">
        <v>18</v>
      </c>
      <c r="P33" s="14"/>
      <c r="Q33" s="27" t="str">
        <v/>
      </c>
      <c r="R33" s="27" t="str">
        <v/>
      </c>
      <c r="S33" s="14"/>
      <c r="T33" s="26" t="s">
        <v>78</v>
      </c>
      <c r="U33" s="31" t="s">
        <v>56</v>
      </c>
      <c r="V33" s="32" t="s">
        <v>79</v>
      </c>
      <c r="W33" s="33" t="s">
        <v>53</v>
      </c>
      <c r="X33" s="14"/>
      <c r="Y33" s="14"/>
      <c r="Z33" s="14"/>
      <c r="AA33" s="24"/>
    </row>
    <row r="34" spans="1:27" ht="15.75" customHeight="1" x14ac:dyDescent="0.3">
      <c r="A34" s="10"/>
      <c r="B34" s="303"/>
      <c r="C34" s="295"/>
      <c r="D34" s="296"/>
      <c r="E34" s="296"/>
      <c r="F34" s="296"/>
      <c r="G34" s="296"/>
      <c r="H34" s="296"/>
      <c r="I34" s="297"/>
      <c r="J34" s="17"/>
      <c r="K34" s="14"/>
      <c r="L34" s="14"/>
      <c r="M34" s="14">
        <v>2038</v>
      </c>
      <c r="N34" s="14">
        <v>471</v>
      </c>
      <c r="O34" s="14">
        <v>19</v>
      </c>
      <c r="P34" s="14"/>
      <c r="Q34" s="27" t="str">
        <v/>
      </c>
      <c r="R34" s="27" t="str">
        <v/>
      </c>
      <c r="S34" s="14"/>
      <c r="T34" s="26" t="s">
        <v>80</v>
      </c>
      <c r="U34" s="37" t="s">
        <v>56</v>
      </c>
      <c r="V34" s="38" t="s">
        <v>81</v>
      </c>
      <c r="W34" s="39" t="s">
        <v>53</v>
      </c>
      <c r="X34" s="14"/>
      <c r="Y34" s="14"/>
      <c r="Z34" s="14"/>
      <c r="AA34" s="24"/>
    </row>
    <row r="35" spans="1:27" ht="15.75" customHeight="1" x14ac:dyDescent="0.3">
      <c r="A35" s="10"/>
      <c r="B35" s="303"/>
      <c r="C35" s="295"/>
      <c r="D35" s="296"/>
      <c r="E35" s="296"/>
      <c r="F35" s="296"/>
      <c r="G35" s="296"/>
      <c r="H35" s="296"/>
      <c r="I35" s="297"/>
      <c r="J35" s="17"/>
      <c r="K35" s="14"/>
      <c r="L35" s="14"/>
      <c r="M35" s="14">
        <v>2039</v>
      </c>
      <c r="N35" s="14">
        <v>498</v>
      </c>
      <c r="O35" s="14">
        <v>20</v>
      </c>
      <c r="P35" s="14"/>
      <c r="Q35" s="27" t="str">
        <v/>
      </c>
      <c r="R35" s="27" t="str">
        <v/>
      </c>
      <c r="S35" s="14"/>
      <c r="T35" s="26" t="s">
        <v>82</v>
      </c>
      <c r="U35" s="31" t="s">
        <v>57</v>
      </c>
      <c r="V35" s="32" t="s">
        <v>83</v>
      </c>
      <c r="W35" s="33" t="s">
        <v>50</v>
      </c>
      <c r="X35" s="14"/>
      <c r="Y35" s="14"/>
      <c r="Z35" s="14"/>
      <c r="AA35" s="24"/>
    </row>
    <row r="36" spans="1:27" ht="15.75" customHeight="1" x14ac:dyDescent="0.3">
      <c r="A36" s="10"/>
      <c r="B36" s="303"/>
      <c r="C36" s="295"/>
      <c r="D36" s="296"/>
      <c r="E36" s="296"/>
      <c r="F36" s="296"/>
      <c r="G36" s="296"/>
      <c r="H36" s="296"/>
      <c r="I36" s="297"/>
      <c r="J36" s="17"/>
      <c r="K36" s="14"/>
      <c r="L36" s="14"/>
      <c r="M36" s="14">
        <v>2040</v>
      </c>
      <c r="N36" s="14">
        <v>525</v>
      </c>
      <c r="O36" s="14">
        <v>21</v>
      </c>
      <c r="P36" s="14"/>
      <c r="Q36" s="27" t="str">
        <v/>
      </c>
      <c r="R36" s="27" t="str">
        <v/>
      </c>
      <c r="S36" s="14"/>
      <c r="T36" s="41" t="s">
        <v>84</v>
      </c>
      <c r="U36" s="34" t="s">
        <v>57</v>
      </c>
      <c r="V36" s="35" t="s">
        <v>85</v>
      </c>
      <c r="W36" s="33" t="s">
        <v>50</v>
      </c>
      <c r="X36" s="14"/>
      <c r="Y36" s="14"/>
      <c r="Z36" s="14"/>
      <c r="AA36" s="24"/>
    </row>
    <row r="37" spans="1:27" ht="87" customHeight="1" x14ac:dyDescent="0.3">
      <c r="A37" s="10"/>
      <c r="B37" s="303"/>
      <c r="C37" s="298"/>
      <c r="D37" s="299"/>
      <c r="E37" s="299"/>
      <c r="F37" s="299"/>
      <c r="G37" s="299"/>
      <c r="H37" s="299"/>
      <c r="I37" s="300"/>
      <c r="J37" s="17"/>
      <c r="K37" s="14"/>
      <c r="L37" s="14"/>
      <c r="M37" s="14">
        <v>2041</v>
      </c>
      <c r="N37" s="14">
        <v>552</v>
      </c>
      <c r="O37" s="14">
        <v>22</v>
      </c>
      <c r="P37" s="14"/>
      <c r="Q37" s="27" t="str">
        <v/>
      </c>
      <c r="R37" s="27" t="str">
        <v/>
      </c>
      <c r="S37" s="14"/>
      <c r="T37" s="14"/>
      <c r="U37" s="31" t="s">
        <v>57</v>
      </c>
      <c r="V37" s="32" t="s">
        <v>86</v>
      </c>
      <c r="W37" s="33" t="s">
        <v>53</v>
      </c>
      <c r="X37" s="14"/>
      <c r="Y37" s="14"/>
      <c r="Z37" s="14"/>
      <c r="AA37" s="24"/>
    </row>
    <row r="38" spans="1:27" ht="18.75" x14ac:dyDescent="0.25">
      <c r="A38" s="42"/>
      <c r="B38" s="304"/>
      <c r="C38" s="305" t="s">
        <v>87</v>
      </c>
      <c r="D38" s="306"/>
      <c r="E38" s="306"/>
      <c r="F38" s="306"/>
      <c r="G38" s="306"/>
      <c r="H38" s="306"/>
      <c r="I38" s="307"/>
      <c r="J38" s="42"/>
      <c r="K38" s="14"/>
      <c r="L38" s="14"/>
      <c r="M38" s="14">
        <v>2042</v>
      </c>
      <c r="N38" s="14">
        <v>579</v>
      </c>
      <c r="O38" s="14">
        <v>23</v>
      </c>
      <c r="P38" s="14"/>
      <c r="Q38" s="27" t="str">
        <v/>
      </c>
      <c r="R38" s="27" t="str">
        <v/>
      </c>
      <c r="S38" s="14"/>
      <c r="T38" s="14"/>
      <c r="U38" s="37" t="s">
        <v>60</v>
      </c>
      <c r="V38" s="38" t="s">
        <v>60</v>
      </c>
      <c r="W38" s="39" t="s">
        <v>53</v>
      </c>
      <c r="X38" s="14"/>
      <c r="Y38" s="14"/>
      <c r="Z38" s="14"/>
      <c r="AA38" s="24"/>
    </row>
    <row r="39" spans="1:27" ht="18.75" x14ac:dyDescent="0.25">
      <c r="A39" s="42"/>
      <c r="B39" s="87"/>
      <c r="C39" s="91"/>
      <c r="D39" s="92" t="s">
        <v>88</v>
      </c>
      <c r="E39" s="93"/>
      <c r="F39" s="94"/>
      <c r="G39" s="95" t="s">
        <v>89</v>
      </c>
      <c r="H39" s="91"/>
      <c r="I39" s="86"/>
      <c r="J39" s="43"/>
      <c r="K39" s="43" t="s">
        <v>59</v>
      </c>
      <c r="L39" s="14"/>
      <c r="M39" s="14">
        <v>2043</v>
      </c>
      <c r="N39" s="14">
        <v>606</v>
      </c>
      <c r="O39" s="14">
        <v>24</v>
      </c>
      <c r="P39" s="14"/>
      <c r="Q39" s="27" t="str">
        <v/>
      </c>
      <c r="R39" s="27" t="str">
        <v/>
      </c>
      <c r="S39" s="14"/>
      <c r="T39" s="14"/>
      <c r="U39" s="31" t="s">
        <v>62</v>
      </c>
      <c r="V39" s="32" t="s">
        <v>90</v>
      </c>
      <c r="W39" s="33" t="s">
        <v>50</v>
      </c>
      <c r="X39" s="14"/>
      <c r="Y39" s="14"/>
      <c r="Z39" s="14"/>
      <c r="AA39" s="24"/>
    </row>
    <row r="40" spans="1:27" x14ac:dyDescent="0.25">
      <c r="A40" s="42"/>
      <c r="B40" s="88"/>
      <c r="C40" s="86"/>
      <c r="D40" s="89"/>
      <c r="E40" s="89"/>
      <c r="F40" s="89"/>
      <c r="G40" s="89"/>
      <c r="H40" s="89"/>
      <c r="I40" s="89"/>
      <c r="J40" s="43"/>
      <c r="K40" s="14"/>
      <c r="L40" s="14"/>
      <c r="M40" s="14">
        <v>2044</v>
      </c>
      <c r="N40" s="14">
        <v>633</v>
      </c>
      <c r="O40" s="14">
        <v>25</v>
      </c>
      <c r="P40" s="14"/>
      <c r="Q40" s="27" t="str">
        <v/>
      </c>
      <c r="R40" s="27" t="str">
        <v/>
      </c>
      <c r="S40" s="14"/>
      <c r="T40" s="14"/>
      <c r="U40" s="31" t="s">
        <v>62</v>
      </c>
      <c r="V40" s="32" t="s">
        <v>91</v>
      </c>
      <c r="W40" s="33" t="s">
        <v>53</v>
      </c>
      <c r="X40" s="14"/>
      <c r="Y40" s="14"/>
      <c r="Z40" s="14"/>
      <c r="AA40" s="24"/>
    </row>
    <row r="41" spans="1:27" ht="90" x14ac:dyDescent="0.25">
      <c r="A41" s="42"/>
      <c r="B41" s="88"/>
      <c r="C41" s="333" t="str">
        <f>IF(F39="","Bitte füllen Sie die Projektkosten aus",IF(F39&gt;=2000000,"Bitte bearbeiten Sie die nächsten Fragen","Das Vorhaben ist aufgrund des festgelegten Schwellenwertes (Erheblichkeitsschwelle) als klimaverträglich einzustufen. Eine vertiefte Prüfung ist der Säulen Klimaneutralität und Klimaresilienz ist nicht erforderlich."))</f>
        <v>Bitte füllen Sie die Projektkosten aus</v>
      </c>
      <c r="D41" s="333"/>
      <c r="E41" s="333"/>
      <c r="F41" s="333"/>
      <c r="G41" s="333"/>
      <c r="H41" s="333"/>
      <c r="I41" s="333"/>
      <c r="J41" s="43"/>
      <c r="K41" s="14"/>
      <c r="L41" s="14"/>
      <c r="M41" s="14">
        <v>2045</v>
      </c>
      <c r="N41" s="14">
        <v>660</v>
      </c>
      <c r="O41" s="14">
        <v>26</v>
      </c>
      <c r="P41" s="14"/>
      <c r="Q41" s="27" t="str">
        <v/>
      </c>
      <c r="R41" s="27" t="str">
        <v/>
      </c>
      <c r="S41" s="14"/>
      <c r="T41" s="14"/>
      <c r="U41" s="34" t="s">
        <v>64</v>
      </c>
      <c r="V41" s="33" t="s">
        <v>92</v>
      </c>
      <c r="W41" s="33" t="s">
        <v>50</v>
      </c>
      <c r="X41" s="14"/>
      <c r="Y41" s="14"/>
      <c r="Z41" s="14"/>
      <c r="AA41" s="24"/>
    </row>
    <row r="42" spans="1:27" ht="8.25" customHeight="1" x14ac:dyDescent="0.25">
      <c r="A42" s="10"/>
      <c r="B42" s="88"/>
      <c r="C42" s="90"/>
      <c r="D42" s="90"/>
      <c r="E42" s="90"/>
      <c r="F42" s="90"/>
      <c r="G42" s="90"/>
      <c r="H42" s="90"/>
      <c r="I42" s="90"/>
      <c r="J42" s="36"/>
      <c r="K42" s="25" t="b">
        <v>0</v>
      </c>
      <c r="L42" s="14"/>
      <c r="M42" s="14">
        <v>2046</v>
      </c>
      <c r="N42" s="14">
        <v>688</v>
      </c>
      <c r="O42" s="14">
        <v>27</v>
      </c>
      <c r="P42" s="14"/>
      <c r="Q42" s="27" t="str">
        <v/>
      </c>
      <c r="R42" s="27" t="str">
        <v/>
      </c>
      <c r="S42" s="14"/>
      <c r="T42" s="14"/>
      <c r="U42" s="34" t="s">
        <v>64</v>
      </c>
      <c r="V42" s="33" t="s">
        <v>93</v>
      </c>
      <c r="W42" s="33" t="s">
        <v>53</v>
      </c>
      <c r="X42" s="14"/>
      <c r="Y42" s="14"/>
      <c r="Z42" s="14"/>
      <c r="AA42" s="24"/>
    </row>
    <row r="43" spans="1:27" ht="8.25" customHeight="1" x14ac:dyDescent="0.25">
      <c r="A43" s="10"/>
      <c r="B43" s="88"/>
      <c r="C43" s="334"/>
      <c r="D43" s="334"/>
      <c r="E43" s="334"/>
      <c r="F43" s="334"/>
      <c r="G43" s="334"/>
      <c r="H43" s="334"/>
      <c r="I43" s="90"/>
      <c r="J43" s="36"/>
      <c r="K43" s="14"/>
      <c r="L43" s="14"/>
      <c r="M43" s="14">
        <v>2047</v>
      </c>
      <c r="N43" s="14">
        <v>716</v>
      </c>
      <c r="O43" s="14">
        <v>28</v>
      </c>
      <c r="P43" s="14"/>
      <c r="Q43" s="27" t="str">
        <v/>
      </c>
      <c r="R43" s="27" t="str">
        <v/>
      </c>
      <c r="S43" s="14"/>
      <c r="T43" s="14"/>
      <c r="U43" s="34" t="s">
        <v>66</v>
      </c>
      <c r="V43" s="32" t="s">
        <v>66</v>
      </c>
      <c r="W43" s="33" t="s">
        <v>50</v>
      </c>
      <c r="X43" s="14"/>
      <c r="Y43" s="14"/>
      <c r="Z43" s="14"/>
      <c r="AA43" s="24"/>
    </row>
    <row r="44" spans="1:27" ht="9.75" customHeight="1" x14ac:dyDescent="0.25">
      <c r="A44" s="10"/>
      <c r="B44" s="88"/>
      <c r="C44" s="334"/>
      <c r="D44" s="334"/>
      <c r="E44" s="334"/>
      <c r="F44" s="334"/>
      <c r="G44" s="334"/>
      <c r="H44" s="334"/>
      <c r="I44" s="90"/>
      <c r="J44" s="36"/>
      <c r="K44" s="36" t="s">
        <v>94</v>
      </c>
      <c r="L44" s="14"/>
      <c r="M44" s="14">
        <v>2048</v>
      </c>
      <c r="N44" s="14">
        <v>744</v>
      </c>
      <c r="O44" s="14">
        <v>29</v>
      </c>
      <c r="P44" s="14"/>
      <c r="Q44" s="27" t="str">
        <v/>
      </c>
      <c r="R44" s="27" t="str">
        <v/>
      </c>
      <c r="S44" s="14"/>
      <c r="T44" s="14"/>
      <c r="U44" s="31" t="s">
        <v>68</v>
      </c>
      <c r="V44" s="32" t="s">
        <v>68</v>
      </c>
      <c r="W44" s="33" t="s">
        <v>53</v>
      </c>
      <c r="X44" s="14"/>
      <c r="Y44" s="14"/>
      <c r="Z44" s="14"/>
      <c r="AA44" s="24"/>
    </row>
    <row r="45" spans="1:27" ht="27.75" customHeight="1" x14ac:dyDescent="0.25">
      <c r="A45" s="10"/>
      <c r="B45" s="21" t="s">
        <v>95</v>
      </c>
      <c r="C45" s="335" t="s">
        <v>96</v>
      </c>
      <c r="D45" s="335"/>
      <c r="E45" s="335"/>
      <c r="F45" s="335"/>
      <c r="G45" s="335"/>
      <c r="H45" s="335"/>
      <c r="I45" s="44" t="s">
        <v>97</v>
      </c>
      <c r="J45" s="36"/>
      <c r="K45" s="25" t="b">
        <v>0</v>
      </c>
      <c r="L45" s="14"/>
      <c r="M45" s="14">
        <v>2049</v>
      </c>
      <c r="N45" s="14">
        <v>772</v>
      </c>
      <c r="O45" s="14">
        <v>30</v>
      </c>
      <c r="P45" s="14"/>
      <c r="Q45" s="27" t="str">
        <v/>
      </c>
      <c r="R45" s="27" t="str">
        <v/>
      </c>
      <c r="S45" s="14"/>
      <c r="T45" s="14"/>
      <c r="U45" s="31" t="s">
        <v>70</v>
      </c>
      <c r="V45" s="35" t="s">
        <v>98</v>
      </c>
      <c r="W45" s="33" t="s">
        <v>50</v>
      </c>
      <c r="X45" s="14"/>
      <c r="Y45" s="14"/>
      <c r="Z45" s="14"/>
      <c r="AA45" s="24"/>
    </row>
    <row r="46" spans="1:27" ht="30" customHeight="1" x14ac:dyDescent="0.25">
      <c r="A46" s="10"/>
      <c r="B46" s="16"/>
      <c r="C46" s="332" t="str">
        <f>IF(OR(K42)=TRUE, "Eine Bearbeitung von 3.3 - 3.7 ist nicht notwendig. Fahren Sie mit 4 fort.","")</f>
        <v/>
      </c>
      <c r="D46" s="332"/>
      <c r="E46" s="332"/>
      <c r="F46" s="332"/>
      <c r="G46" s="332"/>
      <c r="H46" s="332"/>
      <c r="I46" s="332"/>
      <c r="J46" s="36"/>
      <c r="K46" s="14"/>
      <c r="L46" s="14"/>
      <c r="M46" s="14">
        <v>2050</v>
      </c>
      <c r="N46" s="14">
        <v>800</v>
      </c>
      <c r="O46" s="14">
        <v>31</v>
      </c>
      <c r="P46" s="14"/>
      <c r="Q46" s="27" t="str">
        <v/>
      </c>
      <c r="R46" s="27" t="str">
        <v/>
      </c>
      <c r="S46" s="14"/>
      <c r="T46" s="14"/>
      <c r="U46" s="45" t="s">
        <v>70</v>
      </c>
      <c r="V46" s="46" t="s">
        <v>99</v>
      </c>
      <c r="W46" s="39" t="s">
        <v>50</v>
      </c>
      <c r="X46" s="14"/>
      <c r="Y46" s="14"/>
      <c r="Z46" s="14"/>
      <c r="AA46" s="24"/>
    </row>
    <row r="47" spans="1:27" ht="26.25" customHeight="1" x14ac:dyDescent="0.25">
      <c r="A47" s="10"/>
      <c r="B47" s="21" t="s">
        <v>100</v>
      </c>
      <c r="C47" s="335" t="s">
        <v>101</v>
      </c>
      <c r="D47" s="335"/>
      <c r="E47" s="335"/>
      <c r="F47" s="335"/>
      <c r="G47" s="335"/>
      <c r="H47" s="335"/>
      <c r="I47" s="47" t="s">
        <v>97</v>
      </c>
      <c r="J47" s="36"/>
      <c r="K47" s="14"/>
      <c r="L47" s="14"/>
      <c r="M47" s="14"/>
      <c r="N47" s="14"/>
      <c r="O47" s="14"/>
      <c r="P47" s="14"/>
      <c r="Q47" s="14"/>
      <c r="R47" s="14"/>
      <c r="S47" s="14"/>
      <c r="T47" s="14"/>
      <c r="U47" s="31" t="s">
        <v>70</v>
      </c>
      <c r="V47" s="35" t="s">
        <v>102</v>
      </c>
      <c r="W47" s="33" t="s">
        <v>50</v>
      </c>
      <c r="X47" s="14"/>
      <c r="Y47" s="14"/>
      <c r="Z47" s="14"/>
      <c r="AA47" s="24"/>
    </row>
    <row r="48" spans="1:27" ht="10.5" customHeight="1" x14ac:dyDescent="0.25">
      <c r="A48" s="10"/>
      <c r="B48" s="48"/>
      <c r="C48" s="49"/>
      <c r="D48" s="49"/>
      <c r="E48" s="49"/>
      <c r="F48" s="49"/>
      <c r="G48" s="49"/>
      <c r="H48" s="49"/>
      <c r="I48" s="50"/>
      <c r="J48" s="36"/>
      <c r="K48" s="36" t="s">
        <v>94</v>
      </c>
      <c r="L48" s="14"/>
      <c r="M48" s="14"/>
      <c r="N48" s="14"/>
      <c r="O48" s="14"/>
      <c r="P48" s="14"/>
      <c r="Q48" s="14"/>
      <c r="R48" s="14"/>
      <c r="S48" s="14"/>
      <c r="T48" s="14"/>
      <c r="U48" s="31" t="s">
        <v>72</v>
      </c>
      <c r="V48" s="32" t="s">
        <v>72</v>
      </c>
      <c r="W48" s="33" t="s">
        <v>50</v>
      </c>
      <c r="X48" s="14"/>
      <c r="Y48" s="14"/>
      <c r="Z48" s="14"/>
      <c r="AA48" s="24"/>
    </row>
    <row r="49" spans="1:27" ht="12.75" customHeight="1" x14ac:dyDescent="0.25">
      <c r="A49" s="10"/>
      <c r="B49" s="48"/>
      <c r="C49" s="51"/>
      <c r="D49" s="51"/>
      <c r="E49" s="51"/>
      <c r="F49" s="51"/>
      <c r="G49" s="51"/>
      <c r="H49" s="51"/>
      <c r="I49" s="50"/>
      <c r="J49" s="36"/>
      <c r="K49" s="14" t="b">
        <v>0</v>
      </c>
      <c r="L49" s="14"/>
      <c r="M49" s="14"/>
      <c r="N49" s="14"/>
      <c r="O49" s="14"/>
      <c r="P49" s="14"/>
      <c r="Q49" s="14"/>
      <c r="R49" s="14"/>
      <c r="S49" s="14"/>
      <c r="T49" s="14"/>
      <c r="U49" s="31" t="s">
        <v>74</v>
      </c>
      <c r="V49" s="32" t="s">
        <v>74</v>
      </c>
      <c r="W49" s="33" t="s">
        <v>53</v>
      </c>
      <c r="X49" s="14"/>
      <c r="Y49" s="14"/>
      <c r="Z49" s="14"/>
      <c r="AA49" s="24"/>
    </row>
    <row r="50" spans="1:27" ht="21" customHeight="1" x14ac:dyDescent="0.25">
      <c r="A50" s="10"/>
      <c r="B50" s="48"/>
      <c r="C50" s="337" t="str">
        <f>IF(OR(K45)=TRUE, "Eine Bearbeitung von 3.3 - 3.7 ist nicht notwendig. Fahren Sie mit 4 fort.","")</f>
        <v/>
      </c>
      <c r="D50" s="337"/>
      <c r="E50" s="337"/>
      <c r="F50" s="337"/>
      <c r="G50" s="337"/>
      <c r="H50" s="337"/>
      <c r="I50" s="337"/>
      <c r="J50" s="36"/>
      <c r="K50" s="14"/>
      <c r="L50" s="14"/>
      <c r="M50" s="14"/>
      <c r="N50" s="14"/>
      <c r="O50" s="14"/>
      <c r="P50" s="14"/>
      <c r="Q50" s="14"/>
      <c r="R50" s="14"/>
      <c r="S50" s="14"/>
      <c r="T50" s="14"/>
      <c r="U50" s="37" t="s">
        <v>76</v>
      </c>
      <c r="V50" s="38" t="s">
        <v>103</v>
      </c>
      <c r="W50" s="39" t="s">
        <v>50</v>
      </c>
      <c r="X50" s="14"/>
      <c r="Y50" s="14"/>
      <c r="Z50" s="14"/>
      <c r="AA50" s="24"/>
    </row>
    <row r="51" spans="1:27" ht="10.5" customHeight="1" x14ac:dyDescent="0.25">
      <c r="A51" s="10"/>
      <c r="B51" s="16"/>
      <c r="C51" s="17"/>
      <c r="D51" s="17"/>
      <c r="E51" s="17"/>
      <c r="F51" s="17"/>
      <c r="G51" s="17"/>
      <c r="H51" s="17"/>
      <c r="I51" s="17"/>
      <c r="J51" s="36"/>
      <c r="K51" s="14"/>
      <c r="L51" s="14"/>
      <c r="M51" s="14"/>
      <c r="N51" s="14"/>
      <c r="O51" s="14"/>
      <c r="P51" s="14"/>
      <c r="Q51" s="14"/>
      <c r="R51" s="14"/>
      <c r="S51" s="14"/>
      <c r="T51" s="14"/>
      <c r="U51" s="31" t="s">
        <v>76</v>
      </c>
      <c r="V51" s="32" t="s">
        <v>104</v>
      </c>
      <c r="W51" s="33" t="s">
        <v>53</v>
      </c>
      <c r="X51" s="14"/>
      <c r="Y51" s="14"/>
      <c r="Z51" s="14"/>
      <c r="AA51" s="24"/>
    </row>
    <row r="52" spans="1:27" ht="45" hidden="1" x14ac:dyDescent="0.3">
      <c r="A52" s="10"/>
      <c r="B52" s="40" t="s">
        <v>105</v>
      </c>
      <c r="C52" s="17" t="s">
        <v>106</v>
      </c>
      <c r="D52" s="17"/>
      <c r="E52" s="10"/>
      <c r="F52" s="10"/>
      <c r="G52" s="10"/>
      <c r="H52" s="10"/>
      <c r="I52" s="10"/>
      <c r="J52" s="36" t="s">
        <v>94</v>
      </c>
      <c r="K52" s="14"/>
      <c r="L52" s="14"/>
      <c r="M52" s="14"/>
      <c r="N52" s="14"/>
      <c r="O52" s="14"/>
      <c r="P52" s="26"/>
      <c r="Q52" s="26"/>
      <c r="R52" s="26"/>
      <c r="S52" s="14"/>
      <c r="T52" s="14"/>
      <c r="U52" s="31" t="s">
        <v>76</v>
      </c>
      <c r="V52" s="32" t="s">
        <v>107</v>
      </c>
      <c r="W52" s="33" t="s">
        <v>53</v>
      </c>
      <c r="X52" s="14"/>
      <c r="Y52" s="14"/>
      <c r="Z52" s="14"/>
      <c r="AA52" s="24"/>
    </row>
    <row r="53" spans="1:27" ht="45" hidden="1" x14ac:dyDescent="0.25">
      <c r="A53" s="10"/>
      <c r="B53" s="48"/>
      <c r="C53" s="10"/>
      <c r="D53" s="10"/>
      <c r="E53" s="10"/>
      <c r="F53" s="10"/>
      <c r="G53" s="10"/>
      <c r="H53" s="10"/>
      <c r="I53" s="10"/>
      <c r="J53" s="17"/>
      <c r="K53" s="14"/>
      <c r="L53" s="14"/>
      <c r="M53" s="14"/>
      <c r="N53" s="14"/>
      <c r="O53" s="14"/>
      <c r="P53" s="14"/>
      <c r="Q53" s="14"/>
      <c r="R53" s="14"/>
      <c r="S53" s="14"/>
      <c r="T53" s="26"/>
      <c r="U53" s="31" t="s">
        <v>76</v>
      </c>
      <c r="V53" s="32" t="s">
        <v>108</v>
      </c>
      <c r="W53" s="33" t="s">
        <v>53</v>
      </c>
      <c r="X53" s="14"/>
      <c r="Y53" s="14"/>
      <c r="Z53" s="14"/>
      <c r="AA53" s="24"/>
    </row>
    <row r="54" spans="1:27" ht="45" hidden="1" x14ac:dyDescent="0.25">
      <c r="A54" s="10"/>
      <c r="B54" s="48"/>
      <c r="C54" s="338" t="str">
        <f>IF(OR(K49)=TRUE, "Eine Bearbeitung von 3.5 - 3.8 ist nicht notwendig. Fahren Sie mit 4.1 fort.","")</f>
        <v/>
      </c>
      <c r="D54" s="338"/>
      <c r="E54" s="338"/>
      <c r="F54" s="338"/>
      <c r="G54" s="338"/>
      <c r="H54" s="338"/>
      <c r="I54" s="338"/>
      <c r="J54" s="17"/>
      <c r="K54" s="14"/>
      <c r="L54" s="14"/>
      <c r="M54" s="52"/>
      <c r="N54" s="14"/>
      <c r="O54" s="14"/>
      <c r="P54" s="14"/>
      <c r="Q54" s="14"/>
      <c r="R54" s="14"/>
      <c r="S54" s="14"/>
      <c r="T54" s="26"/>
      <c r="U54" s="31" t="s">
        <v>76</v>
      </c>
      <c r="V54" s="32" t="s">
        <v>109</v>
      </c>
      <c r="W54" s="33" t="s">
        <v>53</v>
      </c>
      <c r="X54" s="14"/>
      <c r="Y54" s="14"/>
      <c r="Z54" s="14"/>
      <c r="AA54" s="24"/>
    </row>
    <row r="55" spans="1:27" ht="45" hidden="1" x14ac:dyDescent="0.25">
      <c r="A55" s="10"/>
      <c r="B55" s="16"/>
      <c r="C55" s="10"/>
      <c r="D55" s="10"/>
      <c r="E55" s="10"/>
      <c r="F55" s="10"/>
      <c r="G55" s="10"/>
      <c r="H55" s="10"/>
      <c r="I55" s="10"/>
      <c r="J55" s="17"/>
      <c r="K55" s="14" t="b">
        <v>0</v>
      </c>
      <c r="L55" s="14"/>
      <c r="M55" s="14"/>
      <c r="N55" s="14"/>
      <c r="O55" s="14"/>
      <c r="P55" s="14"/>
      <c r="Q55" s="14"/>
      <c r="R55" s="14"/>
      <c r="S55" s="14"/>
      <c r="T55" s="26"/>
      <c r="U55" s="31" t="s">
        <v>76</v>
      </c>
      <c r="V55" s="32" t="s">
        <v>110</v>
      </c>
      <c r="W55" s="33" t="s">
        <v>53</v>
      </c>
      <c r="X55" s="14"/>
      <c r="Y55" s="14"/>
      <c r="Z55" s="14"/>
      <c r="AA55" s="24"/>
    </row>
    <row r="56" spans="1:27" ht="24.75" hidden="1" customHeight="1" x14ac:dyDescent="0.25">
      <c r="A56" s="10"/>
      <c r="B56" s="16"/>
      <c r="C56" s="10"/>
      <c r="D56" s="10"/>
      <c r="E56" s="10"/>
      <c r="F56" s="10"/>
      <c r="G56" s="10"/>
      <c r="H56" s="10"/>
      <c r="I56" s="10"/>
      <c r="J56" s="17"/>
      <c r="K56" s="14"/>
      <c r="L56" s="14"/>
      <c r="M56" s="14"/>
      <c r="N56" s="14"/>
      <c r="O56" s="14"/>
      <c r="P56" s="14"/>
      <c r="Q56" s="14"/>
      <c r="R56" s="14"/>
      <c r="S56" s="14"/>
      <c r="T56" s="26"/>
      <c r="U56" s="37" t="s">
        <v>76</v>
      </c>
      <c r="V56" s="38" t="s">
        <v>111</v>
      </c>
      <c r="W56" s="39" t="s">
        <v>53</v>
      </c>
      <c r="X56" s="14"/>
      <c r="Y56" s="14"/>
      <c r="Z56" s="14"/>
      <c r="AA56" s="24"/>
    </row>
    <row r="57" spans="1:27" ht="21" customHeight="1" x14ac:dyDescent="0.3">
      <c r="A57" s="10"/>
      <c r="B57" s="40" t="s">
        <v>112</v>
      </c>
      <c r="C57" s="339" t="s">
        <v>113</v>
      </c>
      <c r="D57" s="339"/>
      <c r="E57" s="339"/>
      <c r="F57" s="339"/>
      <c r="G57" s="339"/>
      <c r="H57" s="339"/>
      <c r="I57" s="339"/>
      <c r="J57" s="17"/>
      <c r="K57" s="14"/>
      <c r="L57" s="14"/>
      <c r="M57" s="14"/>
      <c r="N57" s="14"/>
      <c r="O57" s="14"/>
      <c r="P57" s="14"/>
      <c r="Q57" s="14"/>
      <c r="R57" s="14"/>
      <c r="S57" s="14"/>
      <c r="T57" s="26"/>
      <c r="U57" s="31" t="s">
        <v>76</v>
      </c>
      <c r="V57" s="32" t="s">
        <v>114</v>
      </c>
      <c r="W57" s="33" t="s">
        <v>53</v>
      </c>
      <c r="X57" s="14"/>
      <c r="Y57" s="14"/>
      <c r="Z57" s="14"/>
      <c r="AA57" s="24"/>
    </row>
    <row r="58" spans="1:27" ht="21" customHeight="1" x14ac:dyDescent="0.25">
      <c r="A58" s="10"/>
      <c r="B58" s="16"/>
      <c r="C58" s="339"/>
      <c r="D58" s="339"/>
      <c r="E58" s="339"/>
      <c r="F58" s="339"/>
      <c r="G58" s="339"/>
      <c r="H58" s="339"/>
      <c r="I58" s="339"/>
      <c r="J58" s="17"/>
      <c r="K58" s="14"/>
      <c r="L58" s="14"/>
      <c r="M58" s="14"/>
      <c r="N58" s="14"/>
      <c r="O58" s="14"/>
      <c r="P58" s="14"/>
      <c r="Q58" s="14"/>
      <c r="R58" s="14"/>
      <c r="S58" s="14"/>
      <c r="T58" s="26"/>
      <c r="U58" s="37" t="s">
        <v>76</v>
      </c>
      <c r="V58" s="38" t="s">
        <v>115</v>
      </c>
      <c r="W58" s="39" t="s">
        <v>53</v>
      </c>
      <c r="X58" s="14"/>
      <c r="Y58" s="14"/>
      <c r="Z58" s="14"/>
      <c r="AA58" s="24"/>
    </row>
    <row r="59" spans="1:27" ht="45" x14ac:dyDescent="0.25">
      <c r="A59" s="10"/>
      <c r="B59" s="16"/>
      <c r="C59" s="340" t="s">
        <v>47</v>
      </c>
      <c r="D59" s="340"/>
      <c r="E59" s="340"/>
      <c r="F59" s="340"/>
      <c r="G59" s="340"/>
      <c r="H59" s="340"/>
      <c r="I59" s="340"/>
      <c r="J59" s="17"/>
      <c r="K59" s="14"/>
      <c r="L59" s="14"/>
      <c r="M59" s="14"/>
      <c r="N59" s="14"/>
      <c r="O59" s="14"/>
      <c r="P59" s="14"/>
      <c r="Q59" s="14"/>
      <c r="R59" s="14"/>
      <c r="S59" s="14"/>
      <c r="T59" s="26"/>
      <c r="U59" s="31" t="s">
        <v>76</v>
      </c>
      <c r="V59" s="32" t="s">
        <v>116</v>
      </c>
      <c r="W59" s="33" t="s">
        <v>53</v>
      </c>
      <c r="X59" s="14"/>
      <c r="Y59" s="14"/>
      <c r="Z59" s="14"/>
      <c r="AA59" s="24"/>
    </row>
    <row r="60" spans="1:27" ht="15.75" customHeight="1" x14ac:dyDescent="0.25">
      <c r="A60" s="10"/>
      <c r="B60" s="16"/>
      <c r="C60" s="53"/>
      <c r="D60" s="54"/>
      <c r="E60" s="54"/>
      <c r="F60" s="54"/>
      <c r="G60" s="54"/>
      <c r="H60" s="54"/>
      <c r="I60" s="54"/>
      <c r="J60" s="17"/>
      <c r="K60" s="14"/>
      <c r="L60" s="14"/>
      <c r="M60" s="14"/>
      <c r="N60" s="14"/>
      <c r="O60" s="14"/>
      <c r="P60" s="14"/>
      <c r="Q60" s="14"/>
      <c r="R60" s="14"/>
      <c r="S60" s="14"/>
      <c r="T60" s="14"/>
      <c r="U60" s="37" t="s">
        <v>78</v>
      </c>
      <c r="V60" s="38" t="s">
        <v>117</v>
      </c>
      <c r="W60" s="39" t="s">
        <v>50</v>
      </c>
      <c r="X60" s="14"/>
      <c r="Y60" s="14"/>
      <c r="Z60" s="14"/>
      <c r="AA60" s="24"/>
    </row>
    <row r="61" spans="1:27" ht="15.75" customHeight="1" x14ac:dyDescent="0.25">
      <c r="A61" s="10"/>
      <c r="B61" s="16"/>
      <c r="C61" s="54" t="s">
        <v>118</v>
      </c>
      <c r="D61" s="54"/>
      <c r="E61" s="54"/>
      <c r="F61" s="54"/>
      <c r="G61" s="54"/>
      <c r="H61" s="54"/>
      <c r="I61" s="54"/>
      <c r="J61" s="17"/>
      <c r="K61" s="14"/>
      <c r="L61" s="14"/>
      <c r="M61" s="14"/>
      <c r="N61" s="14"/>
      <c r="O61" s="14"/>
      <c r="P61" s="14"/>
      <c r="Q61" s="14"/>
      <c r="R61" s="14"/>
      <c r="S61" s="14"/>
      <c r="T61" s="14"/>
      <c r="U61" s="31" t="s">
        <v>78</v>
      </c>
      <c r="V61" s="32" t="s">
        <v>119</v>
      </c>
      <c r="W61" s="33" t="s">
        <v>50</v>
      </c>
      <c r="X61" s="14"/>
      <c r="Y61" s="14"/>
      <c r="Z61" s="14"/>
      <c r="AA61" s="24"/>
    </row>
    <row r="62" spans="1:27" ht="15.75" customHeight="1" x14ac:dyDescent="0.25">
      <c r="A62" s="10"/>
      <c r="B62" s="16"/>
      <c r="C62" s="53"/>
      <c r="D62" s="17"/>
      <c r="E62" s="17"/>
      <c r="F62" s="54"/>
      <c r="G62" s="54"/>
      <c r="H62" s="54"/>
      <c r="I62" s="54"/>
      <c r="J62" s="17"/>
      <c r="K62" s="14"/>
      <c r="L62" s="14"/>
      <c r="M62" s="14"/>
      <c r="N62" s="14"/>
      <c r="O62" s="14"/>
      <c r="P62" s="14"/>
      <c r="Q62" s="14"/>
      <c r="R62" s="14"/>
      <c r="S62" s="14"/>
      <c r="T62" s="14"/>
      <c r="U62" s="37" t="s">
        <v>78</v>
      </c>
      <c r="V62" s="38" t="s">
        <v>120</v>
      </c>
      <c r="W62" s="39" t="s">
        <v>50</v>
      </c>
      <c r="X62" s="14"/>
      <c r="Y62" s="14"/>
      <c r="Z62" s="14"/>
      <c r="AA62" s="24"/>
    </row>
    <row r="63" spans="1:27" ht="30" x14ac:dyDescent="0.25">
      <c r="A63" s="10"/>
      <c r="B63" s="16"/>
      <c r="C63" s="341" t="s">
        <v>47</v>
      </c>
      <c r="D63" s="342"/>
      <c r="E63" s="342"/>
      <c r="F63" s="342"/>
      <c r="G63" s="342"/>
      <c r="H63" s="342"/>
      <c r="I63" s="343"/>
      <c r="J63" s="17"/>
      <c r="K63" s="55" t="s">
        <v>121</v>
      </c>
      <c r="L63" s="14"/>
      <c r="M63" s="14"/>
      <c r="N63" s="14"/>
      <c r="O63" s="14"/>
      <c r="P63" s="14"/>
      <c r="Q63" s="14"/>
      <c r="R63" s="14"/>
      <c r="S63" s="14"/>
      <c r="T63" s="14"/>
      <c r="U63" s="31" t="s">
        <v>78</v>
      </c>
      <c r="V63" s="32" t="s">
        <v>122</v>
      </c>
      <c r="W63" s="33" t="s">
        <v>53</v>
      </c>
      <c r="X63" s="14"/>
      <c r="Y63" s="14"/>
      <c r="Z63" s="14"/>
      <c r="AA63" s="24"/>
    </row>
    <row r="64" spans="1:27" ht="21" customHeight="1" x14ac:dyDescent="0.25">
      <c r="A64" s="10"/>
      <c r="B64" s="16"/>
      <c r="C64" s="17"/>
      <c r="D64" s="17"/>
      <c r="E64" s="17"/>
      <c r="F64" s="17"/>
      <c r="G64" s="17"/>
      <c r="H64" s="17"/>
      <c r="I64" s="17"/>
      <c r="J64" s="17"/>
      <c r="K64" s="14"/>
      <c r="L64" s="14"/>
      <c r="M64" s="14"/>
      <c r="N64" s="14"/>
      <c r="O64" s="14"/>
      <c r="P64" s="14"/>
      <c r="Q64" s="14"/>
      <c r="R64" s="14"/>
      <c r="S64" s="14"/>
      <c r="T64" s="14"/>
      <c r="U64" s="31" t="s">
        <v>78</v>
      </c>
      <c r="V64" s="32" t="s">
        <v>123</v>
      </c>
      <c r="W64" s="33" t="s">
        <v>53</v>
      </c>
      <c r="X64" s="14"/>
      <c r="Y64" s="14"/>
      <c r="Z64" s="14"/>
      <c r="AA64" s="24"/>
    </row>
    <row r="65" spans="1:27" ht="26.25" customHeight="1" x14ac:dyDescent="0.25">
      <c r="A65" s="10"/>
      <c r="B65" s="16"/>
      <c r="C65" s="344" t="str">
        <f ca="1">IF(OR(C63="Bitte Auswahl treffen",C63=""),"",(IF(OFFSET(INDIRECT("V"&amp;MATCH(C63,V19:V81,0)),18,1)="rot","Bitte bearbeiten Sie die nächsten Fragen.","Eine Bearbeitung von 3.4 - 3.7 ist nicht notwendig. Fahren Sie mit 4 fort.")))</f>
        <v/>
      </c>
      <c r="D65" s="344"/>
      <c r="E65" s="344"/>
      <c r="F65" s="344"/>
      <c r="G65" s="344"/>
      <c r="H65" s="344"/>
      <c r="I65" s="344"/>
      <c r="J65" s="17"/>
      <c r="K65" s="52" t="s">
        <v>124</v>
      </c>
      <c r="L65" s="14"/>
      <c r="M65" s="14"/>
      <c r="N65" s="14"/>
      <c r="O65" s="14"/>
      <c r="P65" s="14"/>
      <c r="Q65" s="14"/>
      <c r="R65" s="14"/>
      <c r="S65" s="14"/>
      <c r="T65" s="14"/>
      <c r="U65" s="31" t="s">
        <v>78</v>
      </c>
      <c r="V65" s="32" t="s">
        <v>125</v>
      </c>
      <c r="W65" s="33" t="s">
        <v>53</v>
      </c>
      <c r="X65" s="14"/>
      <c r="Y65" s="14"/>
      <c r="Z65" s="14"/>
      <c r="AA65" s="24"/>
    </row>
    <row r="66" spans="1:27" ht="21" customHeight="1" x14ac:dyDescent="0.25">
      <c r="A66" s="10"/>
      <c r="B66" s="16"/>
      <c r="C66" s="56"/>
      <c r="D66" s="56"/>
      <c r="E66" s="56"/>
      <c r="F66" s="56"/>
      <c r="G66" s="56"/>
      <c r="H66" s="56"/>
      <c r="I66" s="56"/>
      <c r="J66" s="17"/>
      <c r="K66" s="52"/>
      <c r="L66" s="14"/>
      <c r="M66" s="14"/>
      <c r="N66" s="14"/>
      <c r="O66" s="14"/>
      <c r="P66" s="14"/>
      <c r="Q66" s="14"/>
      <c r="R66" s="14"/>
      <c r="S66" s="14"/>
      <c r="T66" s="14"/>
      <c r="U66" s="31" t="s">
        <v>78</v>
      </c>
      <c r="V66" s="32" t="s">
        <v>126</v>
      </c>
      <c r="W66" s="33" t="s">
        <v>53</v>
      </c>
      <c r="X66" s="14"/>
      <c r="Y66" s="14"/>
      <c r="Z66" s="14"/>
      <c r="AA66" s="24"/>
    </row>
    <row r="67" spans="1:27" ht="25.5" customHeight="1" x14ac:dyDescent="0.3">
      <c r="A67" s="10"/>
      <c r="B67" s="40" t="s">
        <v>105</v>
      </c>
      <c r="C67" s="70" t="s">
        <v>127</v>
      </c>
      <c r="D67" s="10"/>
      <c r="E67" s="10"/>
      <c r="F67" s="10"/>
      <c r="G67" s="10"/>
      <c r="H67" s="10"/>
      <c r="I67" s="57"/>
      <c r="J67" s="17"/>
      <c r="K67" s="14"/>
      <c r="L67" s="14"/>
      <c r="M67" s="14"/>
      <c r="N67" s="14"/>
      <c r="O67" s="14"/>
      <c r="P67" s="14"/>
      <c r="Q67" s="14"/>
      <c r="R67" s="14"/>
      <c r="S67" s="14"/>
      <c r="T67" s="14"/>
      <c r="U67" s="31" t="s">
        <v>80</v>
      </c>
      <c r="V67" s="32" t="s">
        <v>128</v>
      </c>
      <c r="W67" s="33" t="s">
        <v>50</v>
      </c>
      <c r="X67" s="14"/>
      <c r="Y67" s="14"/>
      <c r="Z67" s="14"/>
      <c r="AA67" s="24"/>
    </row>
    <row r="68" spans="1:27" ht="22.5" customHeight="1" x14ac:dyDescent="0.25">
      <c r="A68" s="10"/>
      <c r="B68" s="48"/>
      <c r="C68" s="17"/>
      <c r="D68" s="17"/>
      <c r="E68" s="17"/>
      <c r="F68" s="17"/>
      <c r="G68" s="17"/>
      <c r="H68" s="17"/>
      <c r="I68" s="17"/>
      <c r="J68" s="17"/>
      <c r="K68" s="14"/>
      <c r="L68" s="14"/>
      <c r="M68" s="14"/>
      <c r="N68" s="14"/>
      <c r="O68" s="14"/>
      <c r="P68" s="14"/>
      <c r="Q68" s="14"/>
      <c r="R68" s="14"/>
      <c r="S68" s="14"/>
      <c r="T68" s="14"/>
      <c r="U68" s="31" t="s">
        <v>80</v>
      </c>
      <c r="V68" s="32" t="s">
        <v>129</v>
      </c>
      <c r="W68" s="33" t="s">
        <v>50</v>
      </c>
      <c r="X68" s="14"/>
      <c r="Y68" s="14"/>
      <c r="Z68" s="14"/>
      <c r="AA68" s="24"/>
    </row>
    <row r="69" spans="1:27" ht="33" customHeight="1" x14ac:dyDescent="0.25">
      <c r="A69" s="10"/>
      <c r="B69" s="48"/>
      <c r="C69" s="345" t="s">
        <v>402</v>
      </c>
      <c r="D69" s="345"/>
      <c r="E69" s="345"/>
      <c r="F69" s="345"/>
      <c r="G69" s="345"/>
      <c r="H69" s="345"/>
      <c r="I69" s="345"/>
      <c r="J69" s="17"/>
      <c r="K69" s="14"/>
      <c r="L69" s="14"/>
      <c r="M69" s="14"/>
      <c r="N69" s="14"/>
      <c r="O69" s="14"/>
      <c r="P69" s="14"/>
      <c r="Q69" s="14"/>
      <c r="R69" s="14"/>
      <c r="S69" s="14"/>
      <c r="T69" s="14"/>
      <c r="U69" s="31"/>
      <c r="V69" s="32"/>
      <c r="W69" s="33"/>
      <c r="X69" s="14"/>
      <c r="Y69" s="14"/>
      <c r="Z69" s="14"/>
      <c r="AA69" s="24"/>
    </row>
    <row r="70" spans="1:27" ht="30" x14ac:dyDescent="0.25">
      <c r="A70" s="10"/>
      <c r="B70" s="16"/>
      <c r="C70" s="346" t="s">
        <v>130</v>
      </c>
      <c r="D70" s="346"/>
      <c r="E70" s="346"/>
      <c r="F70" s="346"/>
      <c r="G70" s="346"/>
      <c r="H70" s="346"/>
      <c r="I70" s="346"/>
      <c r="J70" s="17"/>
      <c r="K70" s="14"/>
      <c r="L70" s="14"/>
      <c r="M70" s="14"/>
      <c r="N70" s="14"/>
      <c r="O70" s="14"/>
      <c r="P70" s="14"/>
      <c r="Q70" s="14"/>
      <c r="R70" s="14"/>
      <c r="S70" s="14"/>
      <c r="T70" s="14"/>
      <c r="U70" s="31" t="s">
        <v>80</v>
      </c>
      <c r="V70" s="32" t="s">
        <v>131</v>
      </c>
      <c r="W70" s="33" t="s">
        <v>50</v>
      </c>
      <c r="X70" s="14"/>
      <c r="Y70" s="14"/>
      <c r="Z70" s="14"/>
      <c r="AA70" s="14"/>
    </row>
    <row r="71" spans="1:27" ht="34.5" customHeight="1" x14ac:dyDescent="0.25">
      <c r="A71" s="10"/>
      <c r="B71" s="16"/>
      <c r="C71" s="347" t="s">
        <v>132</v>
      </c>
      <c r="D71" s="347"/>
      <c r="E71" s="347"/>
      <c r="F71" s="347"/>
      <c r="G71" s="347"/>
      <c r="H71" s="347"/>
      <c r="I71" s="347"/>
      <c r="J71" s="17"/>
      <c r="K71" s="14"/>
      <c r="L71" s="14"/>
      <c r="M71" s="14"/>
      <c r="N71" s="14"/>
      <c r="O71" s="14"/>
      <c r="P71" s="14"/>
      <c r="Q71" s="14"/>
      <c r="R71" s="14"/>
      <c r="S71" s="14"/>
      <c r="T71" s="14"/>
      <c r="U71" s="37" t="s">
        <v>80</v>
      </c>
      <c r="V71" s="38" t="s">
        <v>133</v>
      </c>
      <c r="W71" s="39" t="s">
        <v>50</v>
      </c>
      <c r="X71" s="14"/>
      <c r="Y71" s="14"/>
      <c r="Z71" s="14"/>
      <c r="AA71" s="14"/>
    </row>
    <row r="72" spans="1:27" ht="30" x14ac:dyDescent="0.25">
      <c r="A72" s="10"/>
      <c r="B72" s="16"/>
      <c r="C72" s="54"/>
      <c r="D72" s="54"/>
      <c r="E72" s="54"/>
      <c r="F72" s="54"/>
      <c r="G72" s="54"/>
      <c r="H72" s="58"/>
      <c r="I72" s="54"/>
      <c r="J72" s="54"/>
      <c r="K72" s="25">
        <v>1</v>
      </c>
      <c r="L72" s="25">
        <v>1</v>
      </c>
      <c r="M72" s="14"/>
      <c r="N72" s="14"/>
      <c r="O72" s="14"/>
      <c r="P72" s="14"/>
      <c r="Q72" s="14"/>
      <c r="R72" s="14"/>
      <c r="S72" s="14"/>
      <c r="T72" s="14"/>
      <c r="U72" s="31" t="s">
        <v>80</v>
      </c>
      <c r="V72" s="32" t="s">
        <v>134</v>
      </c>
      <c r="W72" s="33" t="s">
        <v>53</v>
      </c>
      <c r="X72" s="14"/>
      <c r="Y72" s="14"/>
      <c r="Z72" s="14"/>
      <c r="AA72" s="14"/>
    </row>
    <row r="73" spans="1:27" ht="17.25" customHeight="1" x14ac:dyDescent="0.25">
      <c r="A73" s="10"/>
      <c r="B73" s="16"/>
      <c r="C73" s="275" t="s">
        <v>135</v>
      </c>
      <c r="D73" s="54"/>
      <c r="E73" s="54"/>
      <c r="F73" s="54"/>
      <c r="G73" s="54"/>
      <c r="H73" s="59"/>
      <c r="I73" s="54" t="s">
        <v>136</v>
      </c>
      <c r="J73" s="60"/>
      <c r="K73" s="14"/>
      <c r="L73" s="14"/>
      <c r="M73" s="14"/>
      <c r="N73" s="14"/>
      <c r="O73" s="14"/>
      <c r="P73" s="14"/>
      <c r="Q73" s="14"/>
      <c r="R73" s="14"/>
      <c r="S73" s="14"/>
      <c r="T73" s="14"/>
      <c r="U73" s="34" t="s">
        <v>82</v>
      </c>
      <c r="V73" s="31" t="s">
        <v>137</v>
      </c>
      <c r="W73" s="33" t="s">
        <v>50</v>
      </c>
      <c r="X73" s="14"/>
      <c r="Y73" s="14"/>
      <c r="Z73" s="14"/>
      <c r="AA73" s="14"/>
    </row>
    <row r="74" spans="1:27" ht="17.25" customHeight="1" x14ac:dyDescent="0.25">
      <c r="A74" s="10"/>
      <c r="B74" s="16"/>
      <c r="C74" s="54"/>
      <c r="D74" s="54"/>
      <c r="E74" s="54"/>
      <c r="F74" s="54"/>
      <c r="G74" s="58"/>
      <c r="H74" s="58"/>
      <c r="I74" s="54"/>
      <c r="J74" s="60"/>
      <c r="K74" s="14" t="str">
        <f>IF(OR(K72=1,L72=1), "Fehler", AVERAGE(Q16:R51))</f>
        <v>Fehler</v>
      </c>
      <c r="L74" s="14"/>
      <c r="M74" s="14"/>
      <c r="N74" s="14"/>
      <c r="O74" s="14"/>
      <c r="P74" s="14"/>
      <c r="Q74" s="14"/>
      <c r="R74" s="14"/>
      <c r="S74" s="14"/>
      <c r="T74" s="14"/>
      <c r="U74" s="34" t="s">
        <v>82</v>
      </c>
      <c r="V74" s="35" t="s">
        <v>138</v>
      </c>
      <c r="W74" s="33" t="s">
        <v>50</v>
      </c>
      <c r="X74" s="14"/>
      <c r="Y74" s="14"/>
      <c r="Z74" s="14"/>
      <c r="AA74" s="14"/>
    </row>
    <row r="75" spans="1:27" ht="17.25" customHeight="1" x14ac:dyDescent="0.25">
      <c r="A75" s="10"/>
      <c r="B75" s="16"/>
      <c r="C75" s="275" t="s">
        <v>139</v>
      </c>
      <c r="D75" s="54"/>
      <c r="E75" s="54"/>
      <c r="F75" s="54"/>
      <c r="G75" s="58"/>
      <c r="H75" s="59"/>
      <c r="I75" s="54" t="s">
        <v>136</v>
      </c>
      <c r="J75" s="54"/>
      <c r="K75" s="14"/>
      <c r="L75" s="14"/>
      <c r="M75" s="14"/>
      <c r="N75" s="14"/>
      <c r="O75" s="14"/>
      <c r="P75" s="14"/>
      <c r="Q75" s="14"/>
      <c r="R75" s="14"/>
      <c r="S75" s="14"/>
      <c r="T75" s="14"/>
      <c r="U75" s="45" t="s">
        <v>82</v>
      </c>
      <c r="V75" s="46" t="s">
        <v>140</v>
      </c>
      <c r="W75" s="39" t="s">
        <v>50</v>
      </c>
      <c r="X75" s="14"/>
      <c r="Y75" s="14"/>
      <c r="Z75" s="14"/>
      <c r="AA75" s="14"/>
    </row>
    <row r="76" spans="1:27" ht="17.25" customHeight="1" x14ac:dyDescent="0.25">
      <c r="A76" s="10"/>
      <c r="B76" s="16"/>
      <c r="C76" s="54"/>
      <c r="D76" s="54"/>
      <c r="E76" s="54"/>
      <c r="F76" s="54"/>
      <c r="G76" s="58"/>
      <c r="H76" s="61"/>
      <c r="I76" s="54"/>
      <c r="J76" s="54"/>
      <c r="K76" s="14"/>
      <c r="L76" s="14"/>
      <c r="M76" s="14"/>
      <c r="N76" s="14"/>
      <c r="O76" s="14"/>
      <c r="P76" s="14"/>
      <c r="Q76" s="14"/>
      <c r="R76" s="14"/>
      <c r="S76" s="14"/>
      <c r="T76" s="14"/>
      <c r="U76" s="34" t="s">
        <v>82</v>
      </c>
      <c r="V76" s="35" t="s">
        <v>141</v>
      </c>
      <c r="W76" s="33" t="s">
        <v>50</v>
      </c>
      <c r="X76" s="14"/>
      <c r="Y76" s="14"/>
      <c r="Z76" s="14"/>
      <c r="AA76" s="14"/>
    </row>
    <row r="77" spans="1:27" ht="17.25" customHeight="1" x14ac:dyDescent="0.25">
      <c r="A77" s="10"/>
      <c r="B77" s="16"/>
      <c r="C77" s="54" t="s">
        <v>142</v>
      </c>
      <c r="D77" s="54"/>
      <c r="E77" s="54"/>
      <c r="F77" s="54"/>
      <c r="G77" s="58"/>
      <c r="H77" s="62">
        <f>SUM(H73,H75)</f>
        <v>0</v>
      </c>
      <c r="I77" s="54" t="s">
        <v>136</v>
      </c>
      <c r="J77" s="17"/>
      <c r="K77" s="14"/>
      <c r="L77" s="14"/>
      <c r="M77" s="14"/>
      <c r="N77" s="14"/>
      <c r="O77" s="14"/>
      <c r="P77" s="14"/>
      <c r="Q77" s="14"/>
      <c r="R77" s="14"/>
      <c r="S77" s="14"/>
      <c r="T77" s="14"/>
      <c r="U77" s="45" t="s">
        <v>82</v>
      </c>
      <c r="V77" s="46" t="s">
        <v>143</v>
      </c>
      <c r="W77" s="39" t="s">
        <v>50</v>
      </c>
      <c r="X77" s="14"/>
      <c r="Y77" s="35" t="s">
        <v>144</v>
      </c>
      <c r="Z77" s="14"/>
      <c r="AA77" s="14"/>
    </row>
    <row r="78" spans="1:27" ht="17.25" customHeight="1" x14ac:dyDescent="0.25">
      <c r="A78" s="10"/>
      <c r="B78" s="16"/>
      <c r="C78" s="54"/>
      <c r="D78" s="54"/>
      <c r="E78" s="54"/>
      <c r="F78" s="54"/>
      <c r="G78" s="58"/>
      <c r="H78" s="54"/>
      <c r="I78" s="54"/>
      <c r="J78" s="17"/>
      <c r="K78" s="14"/>
      <c r="L78" s="14"/>
      <c r="M78" s="14"/>
      <c r="N78" s="14"/>
      <c r="O78" s="14"/>
      <c r="P78" s="14"/>
      <c r="Q78" s="14"/>
      <c r="R78" s="14"/>
      <c r="S78" s="14"/>
      <c r="T78" s="14"/>
      <c r="U78" s="45" t="s">
        <v>84</v>
      </c>
      <c r="V78" s="14" t="s">
        <v>145</v>
      </c>
      <c r="W78" s="33" t="s">
        <v>50</v>
      </c>
      <c r="X78" s="14"/>
      <c r="Y78" s="14"/>
      <c r="Z78" s="14"/>
      <c r="AA78" s="14"/>
    </row>
    <row r="79" spans="1:27" ht="17.25" customHeight="1" x14ac:dyDescent="0.25">
      <c r="A79" s="10"/>
      <c r="B79" s="16"/>
      <c r="C79" s="348" t="str">
        <f>IF(OR(K42,K45,K49)=TRUE,"",IF(OR(H73="", H75=""),"Bitte füllen Sie Scope 1 und 2 aus",IF(H77&lt;=4000, "Eine Berechnung von Scope 3 ist nicht notwendig. Bitte fahren Sie mit Tabellenblatt 4 sowie 4.1 bis 4.4 fort",IF(AND(H77&gt;(0.2*20000),ISBLANK(H81)),"Bitte berechnen Sie Scope 3",""))))</f>
        <v>Bitte füllen Sie Scope 1 und 2 aus</v>
      </c>
      <c r="D79" s="348"/>
      <c r="E79" s="348"/>
      <c r="F79" s="348"/>
      <c r="G79" s="348"/>
      <c r="H79" s="348"/>
      <c r="I79" s="348"/>
      <c r="J79" s="17"/>
      <c r="K79" s="14"/>
      <c r="L79" s="14"/>
      <c r="M79" s="14"/>
      <c r="N79" s="14"/>
      <c r="O79" s="14"/>
      <c r="P79" s="14"/>
      <c r="Q79" s="14"/>
      <c r="R79" s="14"/>
      <c r="S79" s="14"/>
      <c r="T79" s="14"/>
      <c r="U79" s="45" t="s">
        <v>84</v>
      </c>
      <c r="V79" s="63" t="s">
        <v>146</v>
      </c>
      <c r="W79" s="39" t="s">
        <v>50</v>
      </c>
      <c r="X79" s="14"/>
      <c r="Y79" s="63" t="s">
        <v>147</v>
      </c>
      <c r="Z79" s="14"/>
      <c r="AA79" s="14"/>
    </row>
    <row r="80" spans="1:27" ht="17.25" customHeight="1" x14ac:dyDescent="0.25">
      <c r="A80" s="10"/>
      <c r="B80" s="16"/>
      <c r="C80" s="53"/>
      <c r="D80" s="53"/>
      <c r="E80" s="53"/>
      <c r="F80" s="53"/>
      <c r="G80" s="58"/>
      <c r="H80" s="58"/>
      <c r="I80" s="54"/>
      <c r="J80" s="17"/>
      <c r="K80" s="14"/>
      <c r="L80" s="14"/>
      <c r="M80" s="14"/>
      <c r="N80" s="14"/>
      <c r="O80" s="14"/>
      <c r="P80" s="14"/>
      <c r="Q80" s="14"/>
      <c r="R80" s="14"/>
      <c r="S80" s="14"/>
      <c r="T80" s="14"/>
      <c r="U80" s="64" t="s">
        <v>82</v>
      </c>
      <c r="V80" s="65" t="s">
        <v>148</v>
      </c>
      <c r="W80" s="66" t="s">
        <v>53</v>
      </c>
      <c r="X80" s="14"/>
      <c r="Y80" s="14"/>
      <c r="Z80" s="14"/>
      <c r="AA80" s="14"/>
    </row>
    <row r="81" spans="1:27" ht="18" x14ac:dyDescent="0.25">
      <c r="A81" s="10"/>
      <c r="B81" s="16"/>
      <c r="C81" s="81" t="s">
        <v>149</v>
      </c>
      <c r="H81" s="59"/>
      <c r="I81" s="54" t="s">
        <v>136</v>
      </c>
      <c r="J81" s="17"/>
      <c r="K81" s="14"/>
      <c r="L81" s="14"/>
      <c r="M81" s="14"/>
      <c r="N81" s="14"/>
      <c r="O81" s="14"/>
      <c r="P81" s="14"/>
      <c r="Q81" s="14"/>
      <c r="R81" s="14"/>
      <c r="S81" s="14"/>
      <c r="T81" s="14"/>
      <c r="U81" s="14"/>
      <c r="V81" s="14"/>
      <c r="W81" s="14"/>
      <c r="X81" s="14"/>
      <c r="Y81" s="14"/>
      <c r="Z81" s="14"/>
      <c r="AA81" s="14"/>
    </row>
    <row r="82" spans="1:27" x14ac:dyDescent="0.25">
      <c r="A82" s="10"/>
      <c r="B82" s="16"/>
      <c r="C82" s="336"/>
      <c r="D82" s="336"/>
      <c r="E82" s="336"/>
      <c r="F82" s="336"/>
      <c r="G82" s="336"/>
      <c r="H82" s="58"/>
      <c r="I82" s="54"/>
      <c r="J82" s="17"/>
      <c r="K82" s="14"/>
      <c r="L82" s="14"/>
      <c r="M82" s="14"/>
      <c r="N82" s="14"/>
      <c r="O82" s="14"/>
      <c r="P82" s="14"/>
      <c r="Q82" s="14"/>
      <c r="R82" s="14"/>
      <c r="S82" s="14"/>
      <c r="T82" s="14"/>
      <c r="U82" s="14"/>
      <c r="V82" s="14"/>
      <c r="W82" s="14"/>
      <c r="X82" s="14"/>
      <c r="Y82" s="14"/>
      <c r="Z82" s="14"/>
      <c r="AA82" s="14"/>
    </row>
    <row r="83" spans="1:27" x14ac:dyDescent="0.25">
      <c r="A83" s="10"/>
      <c r="B83" s="16"/>
      <c r="C83" s="54"/>
      <c r="D83" s="54"/>
      <c r="E83" s="54"/>
      <c r="F83" s="54"/>
      <c r="G83" s="58"/>
      <c r="H83" s="58"/>
      <c r="I83" s="54"/>
      <c r="J83" s="17"/>
      <c r="K83" s="14"/>
      <c r="L83" s="14"/>
      <c r="M83" s="14"/>
      <c r="N83" s="14"/>
      <c r="O83" s="14"/>
      <c r="P83" s="14"/>
      <c r="Q83" s="14"/>
      <c r="R83" s="14"/>
      <c r="S83" s="14"/>
      <c r="T83" s="14"/>
      <c r="U83" s="14"/>
      <c r="V83" s="14"/>
      <c r="W83" s="14"/>
      <c r="X83" s="14"/>
      <c r="Y83" s="14"/>
      <c r="Z83" s="14"/>
      <c r="AA83" s="14"/>
    </row>
    <row r="84" spans="1:27" ht="18" x14ac:dyDescent="0.25">
      <c r="A84" s="10"/>
      <c r="B84" s="16"/>
      <c r="C84" s="54" t="s">
        <v>150</v>
      </c>
      <c r="D84" s="54"/>
      <c r="E84" s="54"/>
      <c r="F84" s="54"/>
      <c r="G84" s="58"/>
      <c r="H84" s="62">
        <f>SUM(H73,H75,H81)</f>
        <v>0</v>
      </c>
      <c r="I84" s="54" t="s">
        <v>136</v>
      </c>
      <c r="J84" s="17"/>
      <c r="K84" s="14"/>
      <c r="L84" s="14"/>
      <c r="M84" s="14"/>
      <c r="N84" s="14"/>
      <c r="O84" s="14"/>
      <c r="P84" s="14"/>
      <c r="Q84" s="14"/>
      <c r="R84" s="14"/>
      <c r="S84" s="14"/>
      <c r="T84" s="14"/>
      <c r="U84" s="14"/>
      <c r="V84" s="14"/>
      <c r="W84" s="14"/>
      <c r="X84" s="14"/>
      <c r="Y84" s="14"/>
      <c r="Z84" s="14"/>
      <c r="AA84" s="14"/>
    </row>
    <row r="85" spans="1:27" x14ac:dyDescent="0.25">
      <c r="A85" s="10"/>
      <c r="B85" s="16"/>
      <c r="C85" s="54"/>
      <c r="D85" s="54"/>
      <c r="E85" s="54"/>
      <c r="F85" s="54"/>
      <c r="G85" s="58"/>
      <c r="H85" s="54"/>
      <c r="I85" s="54"/>
      <c r="J85" s="17"/>
      <c r="K85" s="14"/>
      <c r="L85" s="14"/>
      <c r="M85" s="14"/>
      <c r="N85" s="14"/>
      <c r="O85" s="14"/>
      <c r="P85" s="14"/>
      <c r="Q85" s="14"/>
      <c r="R85" s="14"/>
      <c r="S85" s="14"/>
      <c r="T85" s="14"/>
      <c r="U85" s="14"/>
      <c r="V85" s="14"/>
      <c r="W85" s="14"/>
      <c r="X85" s="14"/>
      <c r="Y85" s="14"/>
      <c r="Z85" s="14"/>
      <c r="AA85" s="14"/>
    </row>
    <row r="86" spans="1:27" ht="21" x14ac:dyDescent="0.25">
      <c r="A86" s="10"/>
      <c r="B86" s="16"/>
      <c r="C86" s="352" t="str">
        <f>IF(C79="Bitte füllen Sie Scope 1 und 2 aus","",IF(C79="Bitte berechnen Sie Scope 3","",IF(H84&lt;=20000,"Bitte fahren Sie mit Tabellenblatt 4 sowie 4.1 bis 4.4 fort","Bitte fahren Sie mit Nr. 3.5 fort")))</f>
        <v/>
      </c>
      <c r="D86" s="352"/>
      <c r="E86" s="352"/>
      <c r="F86" s="352"/>
      <c r="G86" s="352"/>
      <c r="H86" s="352"/>
      <c r="I86" s="352"/>
      <c r="J86" s="17"/>
      <c r="K86" s="14"/>
      <c r="L86" s="14"/>
      <c r="M86" s="14"/>
      <c r="N86" s="14"/>
      <c r="O86" s="14"/>
      <c r="P86" s="14"/>
      <c r="Q86" s="14"/>
      <c r="R86" s="14"/>
      <c r="S86" s="14"/>
      <c r="T86" s="14"/>
      <c r="U86" s="14"/>
      <c r="V86" s="14"/>
      <c r="W86" s="14"/>
      <c r="X86" s="14"/>
      <c r="Y86" s="14"/>
      <c r="Z86" s="14"/>
      <c r="AA86" s="14"/>
    </row>
    <row r="87" spans="1:27" x14ac:dyDescent="0.25">
      <c r="A87" s="10"/>
      <c r="B87" s="48"/>
      <c r="C87" s="54"/>
      <c r="D87" s="54"/>
      <c r="E87" s="54"/>
      <c r="F87" s="54"/>
      <c r="G87" s="58"/>
      <c r="H87" s="61"/>
      <c r="I87" s="54"/>
      <c r="J87" s="17"/>
      <c r="K87" s="14"/>
      <c r="L87" s="14"/>
      <c r="M87" s="14"/>
      <c r="N87" s="14"/>
      <c r="O87" s="14"/>
      <c r="P87" s="14"/>
      <c r="Q87" s="14"/>
      <c r="R87" s="14"/>
      <c r="S87" s="14"/>
      <c r="T87" s="14"/>
      <c r="U87" s="14"/>
      <c r="V87" s="14"/>
      <c r="W87" s="14"/>
      <c r="X87" s="14"/>
      <c r="Y87" s="14"/>
      <c r="Z87" s="14"/>
      <c r="AA87" s="14"/>
    </row>
    <row r="88" spans="1:27" ht="21" x14ac:dyDescent="0.35">
      <c r="A88" s="10"/>
      <c r="B88" s="18" t="s">
        <v>151</v>
      </c>
      <c r="C88" s="54"/>
      <c r="D88" s="54"/>
      <c r="E88" s="54"/>
      <c r="F88" s="54"/>
      <c r="G88" s="58"/>
      <c r="H88" s="58"/>
      <c r="I88" s="54"/>
      <c r="J88" s="17"/>
      <c r="K88" s="14"/>
      <c r="L88" s="14"/>
      <c r="M88" s="14"/>
      <c r="N88" s="14"/>
      <c r="O88" s="14"/>
      <c r="P88" s="14"/>
      <c r="Q88" s="14"/>
      <c r="R88" s="14"/>
      <c r="S88" s="14"/>
      <c r="T88" s="14"/>
      <c r="U88" s="14"/>
      <c r="V88" s="14"/>
      <c r="W88" s="14"/>
      <c r="X88" s="14"/>
      <c r="Y88" s="14"/>
      <c r="Z88" s="14"/>
      <c r="AA88" s="14"/>
    </row>
    <row r="89" spans="1:27" x14ac:dyDescent="0.25">
      <c r="A89" s="10"/>
      <c r="B89" s="16"/>
      <c r="C89" s="17"/>
      <c r="D89" s="17"/>
      <c r="E89" s="17"/>
      <c r="F89" s="17"/>
      <c r="G89" s="67"/>
      <c r="H89" s="68"/>
      <c r="I89" s="67"/>
      <c r="J89" s="17"/>
      <c r="K89" s="14"/>
      <c r="L89" s="14"/>
      <c r="M89" s="14"/>
      <c r="N89" s="14"/>
      <c r="O89" s="14"/>
      <c r="P89" s="14"/>
      <c r="Q89" s="14"/>
      <c r="R89" s="14"/>
      <c r="S89" s="14"/>
      <c r="T89" s="14"/>
      <c r="U89" s="14"/>
      <c r="V89" s="14"/>
      <c r="W89" s="14"/>
      <c r="X89" s="14"/>
      <c r="Y89" s="14"/>
      <c r="Z89" s="14"/>
      <c r="AA89" s="14"/>
    </row>
    <row r="90" spans="1:27" ht="18.75" x14ac:dyDescent="0.3">
      <c r="A90" s="10"/>
      <c r="B90" s="40" t="s">
        <v>152</v>
      </c>
      <c r="C90" s="69" t="s">
        <v>153</v>
      </c>
      <c r="D90" s="17"/>
      <c r="E90" s="17"/>
      <c r="F90" s="17"/>
      <c r="G90" s="67"/>
      <c r="H90" s="68"/>
      <c r="I90" s="67"/>
      <c r="J90" s="17"/>
      <c r="K90" s="14"/>
      <c r="L90" s="14"/>
      <c r="M90" s="14"/>
      <c r="N90" s="14"/>
      <c r="O90" s="14"/>
      <c r="P90" s="14"/>
      <c r="Q90" s="14"/>
      <c r="R90" s="14"/>
      <c r="S90" s="14"/>
      <c r="T90" s="14"/>
      <c r="U90" s="14"/>
      <c r="V90" s="14"/>
      <c r="W90" s="14"/>
      <c r="X90" s="14"/>
      <c r="Y90" s="14"/>
      <c r="Z90" s="14"/>
      <c r="AA90" s="14"/>
    </row>
    <row r="91" spans="1:27" ht="65.25" customHeight="1" x14ac:dyDescent="0.25">
      <c r="A91" s="10"/>
      <c r="B91" s="48"/>
      <c r="C91" s="339" t="s">
        <v>154</v>
      </c>
      <c r="D91" s="339"/>
      <c r="E91" s="339"/>
      <c r="F91" s="339"/>
      <c r="G91" s="339"/>
      <c r="H91" s="339"/>
      <c r="I91" s="339"/>
      <c r="J91" s="17"/>
      <c r="K91" s="14"/>
      <c r="L91" s="14"/>
      <c r="M91" s="14"/>
      <c r="N91" s="14"/>
      <c r="O91" s="14"/>
      <c r="P91" s="14"/>
      <c r="Q91" s="14"/>
      <c r="R91" s="14"/>
      <c r="S91" s="14"/>
      <c r="T91" s="14"/>
      <c r="U91" s="14"/>
      <c r="V91" s="14"/>
      <c r="W91" s="14"/>
      <c r="X91" s="14"/>
      <c r="Y91" s="14"/>
      <c r="Z91" s="14"/>
      <c r="AA91" s="14"/>
    </row>
    <row r="92" spans="1:27" x14ac:dyDescent="0.25">
      <c r="A92" s="10"/>
      <c r="B92" s="16"/>
      <c r="C92" s="353"/>
      <c r="D92" s="354"/>
      <c r="E92" s="354"/>
      <c r="F92" s="354"/>
      <c r="G92" s="354"/>
      <c r="H92" s="354"/>
      <c r="I92" s="355"/>
      <c r="J92" s="17"/>
      <c r="K92" s="14"/>
      <c r="L92" s="14"/>
      <c r="M92" s="14"/>
      <c r="N92" s="14"/>
      <c r="O92" s="14"/>
      <c r="P92" s="14"/>
      <c r="Q92" s="14"/>
      <c r="R92" s="14"/>
      <c r="S92" s="14"/>
      <c r="T92" s="14"/>
      <c r="U92" s="14"/>
      <c r="V92" s="14"/>
      <c r="W92" s="14"/>
      <c r="X92" s="14"/>
      <c r="Y92" s="14"/>
      <c r="Z92" s="14"/>
      <c r="AA92" s="14"/>
    </row>
    <row r="93" spans="1:27" x14ac:dyDescent="0.25">
      <c r="A93" s="10"/>
      <c r="B93" s="16"/>
      <c r="C93" s="356"/>
      <c r="D93" s="328"/>
      <c r="E93" s="328"/>
      <c r="F93" s="328"/>
      <c r="G93" s="328"/>
      <c r="H93" s="328"/>
      <c r="I93" s="357"/>
      <c r="J93" s="17"/>
      <c r="K93" s="14"/>
      <c r="L93" s="14"/>
      <c r="M93" s="14"/>
      <c r="N93" s="14"/>
      <c r="O93" s="14"/>
      <c r="P93" s="14"/>
      <c r="Q93" s="14"/>
      <c r="R93" s="14"/>
      <c r="S93" s="14"/>
      <c r="T93" s="14"/>
      <c r="U93" s="14"/>
      <c r="V93" s="14"/>
      <c r="W93" s="14"/>
      <c r="X93" s="14"/>
      <c r="Y93" s="14"/>
      <c r="Z93" s="14"/>
      <c r="AA93" s="14"/>
    </row>
    <row r="94" spans="1:27" x14ac:dyDescent="0.25">
      <c r="A94" s="10"/>
      <c r="B94" s="16"/>
      <c r="C94" s="356"/>
      <c r="D94" s="328"/>
      <c r="E94" s="328"/>
      <c r="F94" s="328"/>
      <c r="G94" s="328"/>
      <c r="H94" s="328"/>
      <c r="I94" s="357"/>
      <c r="J94" s="17"/>
      <c r="K94" s="14"/>
      <c r="L94" s="14"/>
      <c r="M94" s="14"/>
      <c r="N94" s="14"/>
      <c r="O94" s="14"/>
      <c r="P94" s="14"/>
      <c r="Q94" s="14"/>
      <c r="R94" s="14"/>
      <c r="S94" s="14"/>
      <c r="T94" s="14"/>
      <c r="U94" s="14"/>
      <c r="V94" s="14"/>
      <c r="W94" s="14"/>
      <c r="X94" s="14"/>
      <c r="Y94" s="14"/>
      <c r="Z94" s="14"/>
      <c r="AA94" s="14"/>
    </row>
    <row r="95" spans="1:27" x14ac:dyDescent="0.25">
      <c r="A95" s="10"/>
      <c r="B95" s="16"/>
      <c r="C95" s="356"/>
      <c r="D95" s="328"/>
      <c r="E95" s="328"/>
      <c r="F95" s="328"/>
      <c r="G95" s="328"/>
      <c r="H95" s="328"/>
      <c r="I95" s="357"/>
      <c r="J95" s="17"/>
      <c r="K95" s="14"/>
      <c r="L95" s="14"/>
      <c r="M95" s="14"/>
      <c r="N95" s="14"/>
      <c r="O95" s="14"/>
      <c r="P95" s="14"/>
      <c r="Q95" s="14"/>
      <c r="R95" s="14"/>
      <c r="S95" s="14"/>
      <c r="T95" s="14"/>
      <c r="U95" s="14"/>
      <c r="V95" s="14"/>
      <c r="W95" s="14"/>
      <c r="X95" s="14"/>
      <c r="Y95" s="14"/>
      <c r="Z95" s="14"/>
      <c r="AA95" s="14"/>
    </row>
    <row r="96" spans="1:27" x14ac:dyDescent="0.25">
      <c r="A96" s="10"/>
      <c r="B96" s="16"/>
      <c r="C96" s="356"/>
      <c r="D96" s="328"/>
      <c r="E96" s="328"/>
      <c r="F96" s="328"/>
      <c r="G96" s="328"/>
      <c r="H96" s="328"/>
      <c r="I96" s="357"/>
      <c r="J96" s="17"/>
      <c r="K96" s="14"/>
      <c r="L96" s="14"/>
      <c r="M96" s="14"/>
      <c r="N96" s="14"/>
      <c r="O96" s="14"/>
      <c r="P96" s="14"/>
      <c r="Q96" s="14"/>
      <c r="R96" s="14"/>
      <c r="S96" s="14"/>
      <c r="T96" s="14"/>
      <c r="U96" s="14"/>
      <c r="V96" s="14"/>
      <c r="W96" s="14"/>
      <c r="X96" s="14"/>
      <c r="Y96" s="14"/>
      <c r="Z96" s="14"/>
      <c r="AA96" s="14"/>
    </row>
    <row r="97" spans="1:27" x14ac:dyDescent="0.25">
      <c r="A97" s="10"/>
      <c r="B97" s="16"/>
      <c r="C97" s="356"/>
      <c r="D97" s="328"/>
      <c r="E97" s="328"/>
      <c r="F97" s="328"/>
      <c r="G97" s="328"/>
      <c r="H97" s="328"/>
      <c r="I97" s="357"/>
      <c r="J97" s="17"/>
      <c r="K97" s="14"/>
      <c r="L97" s="14"/>
      <c r="M97" s="14"/>
      <c r="N97" s="14"/>
      <c r="O97" s="14"/>
      <c r="P97" s="14"/>
      <c r="Q97" s="14"/>
      <c r="R97" s="14"/>
      <c r="S97" s="14"/>
      <c r="T97" s="14"/>
      <c r="U97" s="14"/>
      <c r="V97" s="14"/>
      <c r="W97" s="14"/>
      <c r="X97" s="14"/>
      <c r="Y97" s="14"/>
      <c r="Z97" s="14"/>
      <c r="AA97" s="14"/>
    </row>
    <row r="98" spans="1:27" x14ac:dyDescent="0.25">
      <c r="A98" s="10"/>
      <c r="B98" s="16"/>
      <c r="C98" s="356"/>
      <c r="D98" s="328"/>
      <c r="E98" s="328"/>
      <c r="F98" s="328"/>
      <c r="G98" s="328"/>
      <c r="H98" s="328"/>
      <c r="I98" s="357"/>
      <c r="J98" s="17"/>
      <c r="K98" s="14"/>
      <c r="L98" s="14"/>
      <c r="M98" s="14"/>
      <c r="N98" s="14"/>
      <c r="O98" s="14"/>
      <c r="P98" s="14"/>
      <c r="Q98" s="14"/>
      <c r="R98" s="14"/>
      <c r="S98" s="14"/>
      <c r="T98" s="14"/>
      <c r="U98" s="14"/>
      <c r="V98" s="14"/>
      <c r="W98" s="14"/>
      <c r="X98" s="14"/>
      <c r="Y98" s="14"/>
      <c r="Z98" s="14"/>
      <c r="AA98" s="14"/>
    </row>
    <row r="99" spans="1:27" x14ac:dyDescent="0.25">
      <c r="A99" s="10"/>
      <c r="B99" s="16"/>
      <c r="C99" s="356"/>
      <c r="D99" s="328"/>
      <c r="E99" s="328"/>
      <c r="F99" s="328"/>
      <c r="G99" s="328"/>
      <c r="H99" s="328"/>
      <c r="I99" s="357"/>
      <c r="J99" s="17"/>
      <c r="K99" s="14"/>
      <c r="L99" s="14"/>
      <c r="M99" s="14"/>
      <c r="N99" s="14"/>
      <c r="O99" s="14"/>
      <c r="P99" s="14"/>
      <c r="Q99" s="14"/>
      <c r="R99" s="14"/>
      <c r="S99" s="14"/>
      <c r="T99" s="14"/>
      <c r="U99" s="14"/>
      <c r="V99" s="14"/>
      <c r="W99" s="14"/>
      <c r="X99" s="14"/>
      <c r="Y99" s="14"/>
      <c r="Z99" s="14"/>
      <c r="AA99" s="14"/>
    </row>
    <row r="100" spans="1:27" x14ac:dyDescent="0.25">
      <c r="A100" s="10"/>
      <c r="B100" s="16"/>
      <c r="C100" s="356"/>
      <c r="D100" s="328"/>
      <c r="E100" s="328"/>
      <c r="F100" s="328"/>
      <c r="G100" s="328"/>
      <c r="H100" s="328"/>
      <c r="I100" s="357"/>
      <c r="J100" s="17"/>
      <c r="K100" s="14"/>
      <c r="L100" s="14"/>
      <c r="M100" s="14"/>
      <c r="N100" s="14"/>
      <c r="O100" s="14"/>
      <c r="P100" s="14"/>
      <c r="Q100" s="14"/>
      <c r="R100" s="14"/>
      <c r="S100" s="14"/>
      <c r="T100" s="14"/>
      <c r="U100" s="14"/>
      <c r="V100" s="14"/>
      <c r="W100" s="14"/>
      <c r="X100" s="14"/>
      <c r="Y100" s="14"/>
      <c r="Z100" s="14"/>
      <c r="AA100" s="14"/>
    </row>
    <row r="101" spans="1:27" x14ac:dyDescent="0.25">
      <c r="A101" s="10"/>
      <c r="B101" s="16"/>
      <c r="C101" s="356"/>
      <c r="D101" s="328"/>
      <c r="E101" s="328"/>
      <c r="F101" s="328"/>
      <c r="G101" s="328"/>
      <c r="H101" s="328"/>
      <c r="I101" s="357"/>
      <c r="J101" s="17"/>
      <c r="K101" s="14"/>
      <c r="L101" s="14"/>
      <c r="M101" s="14"/>
      <c r="N101" s="14"/>
      <c r="O101" s="14"/>
      <c r="P101" s="14"/>
      <c r="Q101" s="14"/>
      <c r="R101" s="14"/>
      <c r="S101" s="14"/>
      <c r="T101" s="14"/>
      <c r="U101" s="14"/>
      <c r="V101" s="14"/>
      <c r="W101" s="14"/>
      <c r="X101" s="14"/>
      <c r="Y101" s="14"/>
      <c r="Z101" s="14"/>
      <c r="AA101" s="14"/>
    </row>
    <row r="102" spans="1:27" x14ac:dyDescent="0.25">
      <c r="A102" s="10"/>
      <c r="B102" s="16"/>
      <c r="C102" s="356"/>
      <c r="D102" s="328"/>
      <c r="E102" s="328"/>
      <c r="F102" s="328"/>
      <c r="G102" s="328"/>
      <c r="H102" s="328"/>
      <c r="I102" s="357"/>
      <c r="J102" s="17"/>
      <c r="K102" s="14"/>
      <c r="L102" s="14"/>
      <c r="M102" s="14"/>
      <c r="N102" s="14"/>
      <c r="O102" s="14"/>
      <c r="P102" s="14"/>
      <c r="Q102" s="14"/>
      <c r="R102" s="14"/>
      <c r="S102" s="14"/>
      <c r="T102" s="14"/>
      <c r="U102" s="14"/>
      <c r="V102" s="14"/>
      <c r="W102" s="14"/>
      <c r="X102" s="14"/>
      <c r="Y102" s="14"/>
      <c r="Z102" s="14"/>
      <c r="AA102" s="14"/>
    </row>
    <row r="103" spans="1:27" ht="50.25" customHeight="1" x14ac:dyDescent="0.25">
      <c r="A103" s="10"/>
      <c r="B103" s="16"/>
      <c r="C103" s="358"/>
      <c r="D103" s="359"/>
      <c r="E103" s="359"/>
      <c r="F103" s="359"/>
      <c r="G103" s="359"/>
      <c r="H103" s="359"/>
      <c r="I103" s="360"/>
      <c r="J103" s="17"/>
      <c r="K103" s="14"/>
      <c r="L103" s="14"/>
      <c r="M103" s="14"/>
      <c r="N103" s="14"/>
      <c r="O103" s="14"/>
      <c r="P103" s="14"/>
      <c r="Q103" s="14"/>
      <c r="R103" s="14"/>
      <c r="S103" s="14"/>
      <c r="T103" s="14"/>
      <c r="U103" s="14"/>
      <c r="V103" s="14"/>
      <c r="W103" s="14"/>
      <c r="X103" s="14"/>
      <c r="Y103" s="14"/>
      <c r="Z103" s="14"/>
      <c r="AA103" s="14"/>
    </row>
    <row r="104" spans="1:27" x14ac:dyDescent="0.25">
      <c r="A104" s="10"/>
      <c r="B104" s="48"/>
      <c r="C104" s="17"/>
      <c r="D104" s="17"/>
      <c r="E104" s="17"/>
      <c r="F104" s="17"/>
      <c r="G104" s="17"/>
      <c r="H104" s="17"/>
      <c r="I104" s="17"/>
      <c r="J104" s="17"/>
      <c r="K104" s="14"/>
      <c r="L104" s="14"/>
      <c r="M104" s="14"/>
      <c r="N104" s="14"/>
      <c r="O104" s="14"/>
      <c r="P104" s="14"/>
      <c r="Q104" s="14"/>
      <c r="R104" s="14"/>
      <c r="S104" s="14"/>
      <c r="T104" s="14"/>
      <c r="U104" s="14"/>
      <c r="V104" s="14"/>
      <c r="W104" s="14"/>
      <c r="X104" s="14"/>
      <c r="Y104" s="14"/>
      <c r="Z104" s="14"/>
      <c r="AA104" s="14"/>
    </row>
    <row r="105" spans="1:27" x14ac:dyDescent="0.25">
      <c r="A105" s="10"/>
      <c r="B105" s="16"/>
      <c r="C105" s="17"/>
      <c r="D105" s="17"/>
      <c r="E105" s="17"/>
      <c r="F105" s="17"/>
      <c r="G105" s="17"/>
      <c r="H105" s="17"/>
      <c r="I105" s="17"/>
      <c r="J105" s="17"/>
      <c r="K105" s="14"/>
      <c r="L105" s="14"/>
      <c r="M105" s="14"/>
      <c r="N105" s="14"/>
      <c r="O105" s="14"/>
      <c r="P105" s="14"/>
      <c r="Q105" s="14"/>
      <c r="R105" s="14"/>
      <c r="S105" s="14"/>
      <c r="T105" s="14"/>
      <c r="U105" s="14"/>
      <c r="V105" s="14"/>
      <c r="W105" s="14"/>
      <c r="X105" s="14"/>
      <c r="Y105" s="14"/>
      <c r="Z105" s="14"/>
      <c r="AA105" s="14"/>
    </row>
    <row r="106" spans="1:27" ht="18.75" x14ac:dyDescent="0.3">
      <c r="A106" s="10"/>
      <c r="B106" s="40" t="s">
        <v>155</v>
      </c>
      <c r="C106" s="70" t="s">
        <v>156</v>
      </c>
      <c r="D106" s="20"/>
      <c r="E106" s="20"/>
      <c r="F106" s="20"/>
      <c r="G106" s="17"/>
      <c r="H106" s="17"/>
      <c r="I106" s="17"/>
      <c r="J106" s="17"/>
      <c r="K106" s="14"/>
      <c r="L106" s="14"/>
      <c r="M106" s="14"/>
      <c r="N106" s="14"/>
      <c r="O106" s="14"/>
      <c r="P106" s="14"/>
      <c r="Q106" s="14"/>
      <c r="R106" s="14"/>
      <c r="S106" s="14"/>
      <c r="T106" s="14"/>
      <c r="U106" s="14"/>
      <c r="V106" s="14"/>
      <c r="W106" s="14"/>
      <c r="X106" s="14"/>
      <c r="Y106" s="14"/>
      <c r="Z106" s="14"/>
      <c r="AA106" s="14"/>
    </row>
    <row r="107" spans="1:27" x14ac:dyDescent="0.25">
      <c r="A107" s="10"/>
      <c r="B107" s="16"/>
      <c r="C107" s="17"/>
      <c r="D107" s="17"/>
      <c r="E107" s="17"/>
      <c r="F107" s="17"/>
      <c r="G107" s="17"/>
      <c r="H107" s="17"/>
      <c r="I107" s="17"/>
      <c r="J107" s="17"/>
      <c r="K107" s="14"/>
      <c r="L107" s="14"/>
      <c r="M107" s="14"/>
      <c r="N107" s="14"/>
      <c r="O107" s="14"/>
      <c r="P107" s="14"/>
      <c r="Q107" s="14"/>
      <c r="R107" s="14"/>
      <c r="S107" s="14"/>
      <c r="T107" s="14"/>
      <c r="U107" s="14"/>
      <c r="V107" s="14"/>
      <c r="W107" s="14"/>
      <c r="X107" s="14"/>
      <c r="Y107" s="14"/>
      <c r="Z107" s="14"/>
      <c r="AA107" s="14"/>
    </row>
    <row r="108" spans="1:27" x14ac:dyDescent="0.25">
      <c r="A108" s="10"/>
      <c r="B108" s="16"/>
      <c r="C108" s="17" t="s">
        <v>157</v>
      </c>
      <c r="D108" s="17"/>
      <c r="E108" s="17"/>
      <c r="F108" s="17" t="s">
        <v>158</v>
      </c>
      <c r="G108" s="17"/>
      <c r="H108" s="17" t="s">
        <v>159</v>
      </c>
      <c r="I108" s="17"/>
      <c r="J108" s="17"/>
      <c r="K108" s="14"/>
      <c r="L108" s="14"/>
      <c r="M108" s="14"/>
      <c r="N108" s="14"/>
      <c r="O108" s="14"/>
      <c r="P108" s="14"/>
      <c r="Q108" s="14"/>
      <c r="R108" s="14"/>
      <c r="S108" s="14"/>
      <c r="T108" s="14"/>
      <c r="U108" s="14"/>
      <c r="V108" s="14"/>
      <c r="W108" s="14"/>
      <c r="X108" s="14"/>
      <c r="Y108" s="14"/>
      <c r="Z108" s="14"/>
      <c r="AA108" s="14"/>
    </row>
    <row r="109" spans="1:27" x14ac:dyDescent="0.25">
      <c r="A109" s="10"/>
      <c r="B109" s="16"/>
      <c r="C109" s="17"/>
      <c r="D109" s="17"/>
      <c r="E109" s="17"/>
      <c r="F109" s="17"/>
      <c r="G109" s="17"/>
      <c r="H109" s="17"/>
      <c r="I109" s="17"/>
      <c r="J109" s="17"/>
      <c r="K109" s="14"/>
      <c r="L109" s="14"/>
      <c r="M109" s="14"/>
      <c r="N109" s="14"/>
      <c r="O109" s="14"/>
      <c r="P109" s="14"/>
      <c r="Q109" s="14"/>
      <c r="R109" s="14"/>
      <c r="S109" s="14"/>
      <c r="T109" s="14"/>
      <c r="U109" s="14"/>
      <c r="V109" s="14"/>
      <c r="W109" s="14"/>
      <c r="X109" s="14"/>
      <c r="Y109" s="14"/>
      <c r="Z109" s="14"/>
      <c r="AA109" s="14"/>
    </row>
    <row r="110" spans="1:27" x14ac:dyDescent="0.25">
      <c r="A110" s="10"/>
      <c r="B110" s="16"/>
      <c r="C110" s="71" t="s">
        <v>160</v>
      </c>
      <c r="D110" s="72"/>
      <c r="E110" s="72"/>
      <c r="F110" s="72"/>
      <c r="G110" s="361" t="str">
        <f>IF(K74="Fehler","n.v.",H84*K74)</f>
        <v>n.v.</v>
      </c>
      <c r="H110" s="362"/>
      <c r="I110" s="17" t="s">
        <v>161</v>
      </c>
      <c r="J110" s="17"/>
      <c r="K110" s="14"/>
      <c r="L110" s="14"/>
      <c r="M110" s="14"/>
      <c r="N110" s="14"/>
      <c r="O110" s="14"/>
      <c r="P110" s="14"/>
      <c r="Q110" s="14"/>
      <c r="R110" s="14"/>
      <c r="S110" s="14"/>
      <c r="T110" s="14"/>
      <c r="U110" s="14"/>
      <c r="V110" s="14"/>
      <c r="W110" s="14"/>
      <c r="X110" s="14"/>
      <c r="Y110" s="14"/>
      <c r="Z110" s="14"/>
      <c r="AA110" s="14"/>
    </row>
    <row r="111" spans="1:27" x14ac:dyDescent="0.25">
      <c r="A111" s="10"/>
      <c r="B111" s="16"/>
      <c r="C111" s="17"/>
      <c r="D111" s="17"/>
      <c r="E111" s="17"/>
      <c r="F111" s="10"/>
      <c r="G111" s="10"/>
      <c r="H111" s="73"/>
      <c r="I111" s="17"/>
      <c r="J111" s="17"/>
      <c r="K111" s="14"/>
      <c r="L111" s="14"/>
      <c r="M111" s="14"/>
      <c r="N111" s="14"/>
      <c r="O111" s="14"/>
      <c r="P111" s="14"/>
      <c r="Q111" s="14"/>
      <c r="R111" s="14"/>
      <c r="S111" s="14"/>
      <c r="T111" s="14"/>
      <c r="U111" s="14"/>
      <c r="V111" s="14"/>
      <c r="W111" s="14"/>
      <c r="X111" s="14"/>
      <c r="Y111" s="14"/>
      <c r="Z111" s="14"/>
      <c r="AA111" s="14"/>
    </row>
    <row r="112" spans="1:27" ht="123" customHeight="1" x14ac:dyDescent="0.25">
      <c r="A112" s="10"/>
      <c r="B112" s="16"/>
      <c r="C112" s="328" t="s">
        <v>162</v>
      </c>
      <c r="D112" s="328"/>
      <c r="E112" s="328"/>
      <c r="F112" s="328"/>
      <c r="G112" s="328"/>
      <c r="H112" s="328"/>
      <c r="I112" s="328"/>
      <c r="J112" s="17"/>
      <c r="K112" s="14"/>
      <c r="L112" s="14"/>
      <c r="M112" s="14"/>
      <c r="N112" s="14"/>
      <c r="O112" s="14"/>
      <c r="P112" s="14"/>
      <c r="Q112" s="14"/>
      <c r="R112" s="14"/>
      <c r="S112" s="14"/>
      <c r="T112" s="14"/>
      <c r="U112" s="14"/>
      <c r="V112" s="14"/>
      <c r="W112" s="14"/>
      <c r="X112" s="14"/>
      <c r="Y112" s="14"/>
      <c r="Z112" s="14"/>
      <c r="AA112" s="14"/>
    </row>
    <row r="113" spans="1:27" x14ac:dyDescent="0.25">
      <c r="A113" s="10"/>
      <c r="B113" s="16"/>
      <c r="C113" s="19"/>
      <c r="D113" s="19"/>
      <c r="E113" s="19"/>
      <c r="F113" s="19"/>
      <c r="G113" s="19"/>
      <c r="H113" s="19"/>
      <c r="I113" s="19"/>
      <c r="J113" s="17"/>
      <c r="K113" s="14"/>
      <c r="L113" s="14"/>
      <c r="M113" s="14"/>
      <c r="N113" s="14"/>
      <c r="O113" s="14"/>
      <c r="P113" s="14"/>
      <c r="Q113" s="14"/>
      <c r="R113" s="14"/>
      <c r="S113" s="14"/>
      <c r="T113" s="14"/>
      <c r="U113" s="14"/>
      <c r="V113" s="14"/>
      <c r="W113" s="14"/>
      <c r="X113" s="14"/>
      <c r="Y113" s="14"/>
      <c r="Z113" s="14"/>
      <c r="AA113" s="14"/>
    </row>
    <row r="114" spans="1:27" x14ac:dyDescent="0.25">
      <c r="A114" s="10"/>
      <c r="B114" s="16"/>
      <c r="C114" s="353"/>
      <c r="D114" s="354"/>
      <c r="E114" s="354"/>
      <c r="F114" s="354"/>
      <c r="G114" s="354"/>
      <c r="H114" s="354"/>
      <c r="I114" s="355"/>
      <c r="J114" s="17"/>
      <c r="K114" s="14"/>
      <c r="L114" s="14"/>
      <c r="M114" s="14"/>
      <c r="N114" s="14"/>
      <c r="O114" s="14"/>
      <c r="P114" s="14"/>
      <c r="Q114" s="14"/>
      <c r="R114" s="14"/>
      <c r="S114" s="14"/>
      <c r="T114" s="14"/>
      <c r="U114" s="14"/>
      <c r="V114" s="14"/>
      <c r="W114" s="14"/>
      <c r="X114" s="14"/>
      <c r="Y114" s="14"/>
      <c r="Z114" s="14"/>
      <c r="AA114" s="14"/>
    </row>
    <row r="115" spans="1:27" x14ac:dyDescent="0.25">
      <c r="A115" s="10"/>
      <c r="B115" s="16"/>
      <c r="C115" s="356"/>
      <c r="D115" s="328"/>
      <c r="E115" s="328"/>
      <c r="F115" s="328"/>
      <c r="G115" s="328"/>
      <c r="H115" s="328"/>
      <c r="I115" s="357"/>
      <c r="J115" s="17"/>
      <c r="K115" s="14"/>
      <c r="L115" s="14"/>
      <c r="M115" s="14"/>
      <c r="N115" s="14"/>
      <c r="O115" s="14"/>
      <c r="P115" s="14"/>
      <c r="Q115" s="14"/>
      <c r="R115" s="14"/>
      <c r="S115" s="14"/>
      <c r="T115" s="14"/>
      <c r="U115" s="14"/>
      <c r="V115" s="14"/>
      <c r="W115" s="14"/>
      <c r="X115" s="14"/>
      <c r="Y115" s="14"/>
      <c r="Z115" s="14"/>
      <c r="AA115" s="14"/>
    </row>
    <row r="116" spans="1:27" x14ac:dyDescent="0.25">
      <c r="A116" s="10"/>
      <c r="B116" s="16"/>
      <c r="C116" s="356"/>
      <c r="D116" s="328"/>
      <c r="E116" s="328"/>
      <c r="F116" s="328"/>
      <c r="G116" s="328"/>
      <c r="H116" s="328"/>
      <c r="I116" s="357"/>
      <c r="J116" s="17"/>
      <c r="K116" s="14"/>
      <c r="L116" s="14"/>
      <c r="M116" s="14"/>
      <c r="N116" s="14"/>
      <c r="O116" s="14"/>
      <c r="P116" s="14"/>
      <c r="Q116" s="14"/>
      <c r="R116" s="14"/>
      <c r="S116" s="14"/>
      <c r="T116" s="14"/>
      <c r="U116" s="14"/>
      <c r="V116" s="14"/>
      <c r="W116" s="14"/>
      <c r="X116" s="14"/>
      <c r="Y116" s="14"/>
      <c r="Z116" s="14"/>
      <c r="AA116" s="14"/>
    </row>
    <row r="117" spans="1:27" x14ac:dyDescent="0.25">
      <c r="A117" s="10"/>
      <c r="B117" s="16"/>
      <c r="C117" s="356"/>
      <c r="D117" s="328"/>
      <c r="E117" s="328"/>
      <c r="F117" s="328"/>
      <c r="G117" s="328"/>
      <c r="H117" s="328"/>
      <c r="I117" s="357"/>
      <c r="J117" s="17"/>
      <c r="K117" s="14"/>
      <c r="L117" s="14"/>
      <c r="M117" s="14"/>
      <c r="N117" s="14"/>
      <c r="O117" s="14"/>
      <c r="P117" s="14"/>
      <c r="Q117" s="14"/>
      <c r="R117" s="14"/>
      <c r="S117" s="14"/>
      <c r="T117" s="14"/>
      <c r="U117" s="14"/>
      <c r="V117" s="14"/>
      <c r="W117" s="14"/>
      <c r="X117" s="14"/>
      <c r="Y117" s="14"/>
      <c r="Z117" s="14"/>
      <c r="AA117" s="14"/>
    </row>
    <row r="118" spans="1:27" x14ac:dyDescent="0.25">
      <c r="A118" s="10"/>
      <c r="B118" s="16"/>
      <c r="C118" s="356"/>
      <c r="D118" s="328"/>
      <c r="E118" s="328"/>
      <c r="F118" s="328"/>
      <c r="G118" s="328"/>
      <c r="H118" s="328"/>
      <c r="I118" s="357"/>
      <c r="J118" s="17"/>
      <c r="K118" s="14"/>
      <c r="L118" s="14"/>
      <c r="M118" s="14"/>
      <c r="N118" s="14"/>
      <c r="O118" s="14"/>
      <c r="P118" s="14"/>
      <c r="Q118" s="14"/>
      <c r="R118" s="14"/>
      <c r="S118" s="14"/>
      <c r="T118" s="14"/>
      <c r="U118" s="14"/>
      <c r="V118" s="14"/>
      <c r="W118" s="14"/>
      <c r="X118" s="14"/>
      <c r="Y118" s="14"/>
      <c r="Z118" s="14"/>
      <c r="AA118" s="14"/>
    </row>
    <row r="119" spans="1:27" x14ac:dyDescent="0.25">
      <c r="A119" s="10"/>
      <c r="B119" s="16"/>
      <c r="C119" s="356"/>
      <c r="D119" s="328"/>
      <c r="E119" s="328"/>
      <c r="F119" s="328"/>
      <c r="G119" s="328"/>
      <c r="H119" s="328"/>
      <c r="I119" s="357"/>
      <c r="J119" s="17"/>
      <c r="K119" s="14"/>
      <c r="L119" s="14"/>
      <c r="M119" s="14"/>
      <c r="N119" s="14"/>
      <c r="O119" s="14"/>
      <c r="P119" s="14"/>
      <c r="Q119" s="14"/>
      <c r="R119" s="14"/>
      <c r="S119" s="14"/>
      <c r="T119" s="14"/>
      <c r="U119" s="14"/>
      <c r="V119" s="14"/>
      <c r="W119" s="14"/>
      <c r="X119" s="14"/>
      <c r="Y119" s="14"/>
      <c r="Z119" s="14"/>
      <c r="AA119" s="14"/>
    </row>
    <row r="120" spans="1:27" x14ac:dyDescent="0.25">
      <c r="A120" s="10"/>
      <c r="B120" s="16"/>
      <c r="C120" s="356"/>
      <c r="D120" s="328"/>
      <c r="E120" s="328"/>
      <c r="F120" s="328"/>
      <c r="G120" s="328"/>
      <c r="H120" s="328"/>
      <c r="I120" s="357"/>
      <c r="J120" s="17"/>
      <c r="K120" s="14"/>
      <c r="L120" s="14"/>
      <c r="M120" s="14"/>
      <c r="N120" s="14"/>
      <c r="O120" s="14"/>
      <c r="P120" s="14"/>
      <c r="Q120" s="14"/>
      <c r="R120" s="14"/>
      <c r="S120" s="14"/>
      <c r="T120" s="14"/>
      <c r="U120" s="14"/>
      <c r="V120" s="14"/>
      <c r="W120" s="14"/>
      <c r="X120" s="14"/>
      <c r="Y120" s="14"/>
      <c r="Z120" s="14"/>
      <c r="AA120" s="14"/>
    </row>
    <row r="121" spans="1:27" ht="134.25" customHeight="1" x14ac:dyDescent="0.25">
      <c r="A121" s="10"/>
      <c r="B121" s="48"/>
      <c r="C121" s="358"/>
      <c r="D121" s="359"/>
      <c r="E121" s="359"/>
      <c r="F121" s="359"/>
      <c r="G121" s="359"/>
      <c r="H121" s="359"/>
      <c r="I121" s="360"/>
      <c r="J121" s="17"/>
      <c r="K121" s="14"/>
      <c r="L121" s="14"/>
      <c r="M121" s="14"/>
      <c r="N121" s="14"/>
      <c r="O121" s="14"/>
      <c r="P121" s="14"/>
      <c r="Q121" s="14"/>
      <c r="R121" s="14"/>
      <c r="S121" s="14"/>
      <c r="T121" s="14"/>
      <c r="U121" s="14"/>
      <c r="V121" s="14"/>
      <c r="W121" s="14"/>
      <c r="X121" s="14"/>
      <c r="Y121" s="14"/>
      <c r="Z121" s="14"/>
      <c r="AA121" s="14"/>
    </row>
    <row r="122" spans="1:27" x14ac:dyDescent="0.25">
      <c r="A122" s="10"/>
      <c r="B122" s="16"/>
      <c r="C122" s="74"/>
      <c r="D122" s="74"/>
      <c r="E122" s="74"/>
      <c r="F122" s="74"/>
      <c r="G122" s="74"/>
      <c r="H122" s="74"/>
      <c r="I122" s="74"/>
      <c r="J122" s="17"/>
      <c r="K122" s="14"/>
      <c r="L122" s="14"/>
      <c r="M122" s="14"/>
      <c r="N122" s="14"/>
      <c r="O122" s="14"/>
      <c r="P122" s="14"/>
      <c r="Q122" s="14"/>
      <c r="R122" s="14"/>
      <c r="S122" s="14"/>
      <c r="T122" s="14"/>
      <c r="U122" s="14"/>
      <c r="V122" s="14"/>
      <c r="W122" s="14"/>
      <c r="X122" s="14"/>
      <c r="Y122" s="14"/>
      <c r="Z122" s="14"/>
      <c r="AA122" s="14"/>
    </row>
    <row r="123" spans="1:27" x14ac:dyDescent="0.25">
      <c r="A123" s="10"/>
      <c r="B123" s="16"/>
      <c r="C123" s="74"/>
      <c r="D123" s="74"/>
      <c r="E123" s="74"/>
      <c r="F123" s="74"/>
      <c r="G123" s="74"/>
      <c r="H123" s="74"/>
      <c r="I123" s="74"/>
      <c r="J123" s="17"/>
      <c r="K123" s="14"/>
      <c r="L123" s="14"/>
      <c r="M123" s="14"/>
      <c r="N123" s="14"/>
      <c r="O123" s="14"/>
      <c r="P123" s="14"/>
      <c r="Q123" s="14"/>
      <c r="R123" s="14"/>
      <c r="S123" s="14"/>
      <c r="T123" s="14"/>
      <c r="U123" s="14"/>
      <c r="V123" s="14"/>
      <c r="W123" s="14"/>
      <c r="X123" s="14"/>
      <c r="Y123" s="14"/>
      <c r="Z123" s="14"/>
      <c r="AA123" s="14"/>
    </row>
    <row r="124" spans="1:27" ht="18.75" x14ac:dyDescent="0.3">
      <c r="A124" s="10"/>
      <c r="B124" s="40" t="s">
        <v>163</v>
      </c>
      <c r="C124" s="70" t="s">
        <v>164</v>
      </c>
      <c r="D124" s="20"/>
      <c r="E124" s="20"/>
      <c r="F124" s="20"/>
      <c r="G124" s="17"/>
      <c r="H124" s="17"/>
      <c r="I124" s="17"/>
      <c r="J124" s="17"/>
      <c r="K124" s="14"/>
      <c r="L124" s="14"/>
      <c r="M124" s="14"/>
      <c r="N124" s="14"/>
      <c r="O124" s="14"/>
      <c r="P124" s="14"/>
      <c r="Q124" s="14"/>
      <c r="R124" s="14"/>
      <c r="S124" s="14"/>
      <c r="T124" s="14"/>
      <c r="U124" s="14"/>
      <c r="V124" s="14"/>
      <c r="W124" s="14"/>
      <c r="X124" s="14"/>
      <c r="Y124" s="14"/>
      <c r="Z124" s="14"/>
      <c r="AA124" s="14"/>
    </row>
    <row r="125" spans="1:27" hidden="1" x14ac:dyDescent="0.25">
      <c r="A125" s="10"/>
      <c r="B125" s="16"/>
      <c r="C125" s="20"/>
      <c r="D125" s="20"/>
      <c r="E125" s="20"/>
      <c r="F125" s="20"/>
      <c r="G125" s="17"/>
      <c r="H125" s="17"/>
      <c r="I125" s="17"/>
      <c r="J125" s="17"/>
      <c r="K125" s="14"/>
      <c r="L125" s="14"/>
      <c r="M125" s="14"/>
      <c r="N125" s="14"/>
      <c r="O125" s="14"/>
      <c r="P125" s="14"/>
      <c r="Q125" s="14"/>
      <c r="R125" s="14"/>
      <c r="S125" s="14"/>
      <c r="T125" s="14"/>
      <c r="U125" s="14"/>
      <c r="V125" s="14"/>
      <c r="W125" s="14"/>
      <c r="X125" s="14"/>
      <c r="Y125" s="14"/>
      <c r="Z125" s="14"/>
      <c r="AA125" s="14"/>
    </row>
    <row r="126" spans="1:27" hidden="1" x14ac:dyDescent="0.25">
      <c r="A126" s="10"/>
      <c r="B126" s="16"/>
      <c r="C126" s="49"/>
      <c r="D126" s="49"/>
      <c r="E126" s="49"/>
      <c r="F126" s="49"/>
      <c r="G126" s="49"/>
      <c r="H126" s="49"/>
      <c r="I126" s="75"/>
      <c r="J126" s="17"/>
      <c r="K126" s="25" t="b">
        <v>0</v>
      </c>
      <c r="L126" s="14"/>
      <c r="M126" s="14"/>
      <c r="N126" s="14"/>
      <c r="O126" s="14"/>
      <c r="P126" s="14"/>
      <c r="Q126" s="14"/>
      <c r="R126" s="14"/>
      <c r="S126" s="14"/>
      <c r="T126" s="14"/>
      <c r="U126" s="14"/>
      <c r="V126" s="14"/>
      <c r="W126" s="14"/>
      <c r="X126" s="14"/>
      <c r="Y126" s="14"/>
      <c r="Z126" s="14"/>
      <c r="AA126" s="14"/>
    </row>
    <row r="127" spans="1:27" hidden="1" x14ac:dyDescent="0.25">
      <c r="A127" s="10"/>
      <c r="B127" s="16"/>
      <c r="C127" s="49"/>
      <c r="D127" s="49"/>
      <c r="E127" s="49"/>
      <c r="F127" s="49"/>
      <c r="G127" s="49"/>
      <c r="H127" s="49"/>
      <c r="I127" s="75"/>
      <c r="J127" s="17"/>
      <c r="K127" s="14"/>
      <c r="L127" s="14"/>
      <c r="M127" s="14"/>
      <c r="N127" s="14"/>
      <c r="O127" s="14"/>
      <c r="P127" s="14"/>
      <c r="Q127" s="14"/>
      <c r="R127" s="14"/>
      <c r="S127" s="14"/>
      <c r="T127" s="14"/>
      <c r="U127" s="14"/>
      <c r="V127" s="14"/>
      <c r="W127" s="14"/>
      <c r="X127" s="14"/>
      <c r="Y127" s="14"/>
      <c r="Z127" s="14"/>
      <c r="AA127" s="14"/>
    </row>
    <row r="128" spans="1:27" hidden="1" x14ac:dyDescent="0.25">
      <c r="A128" s="10"/>
      <c r="B128" s="16"/>
      <c r="C128" s="49"/>
      <c r="D128" s="49"/>
      <c r="E128" s="49"/>
      <c r="F128" s="49"/>
      <c r="G128" s="49"/>
      <c r="H128" s="49"/>
      <c r="I128" s="75"/>
      <c r="J128" s="17"/>
      <c r="K128" s="14"/>
      <c r="L128" s="14"/>
      <c r="M128" s="14"/>
      <c r="N128" s="14"/>
      <c r="O128" s="14"/>
      <c r="P128" s="14"/>
      <c r="Q128" s="14"/>
      <c r="R128" s="14"/>
      <c r="S128" s="14"/>
      <c r="T128" s="14"/>
      <c r="U128" s="14"/>
      <c r="V128" s="14"/>
      <c r="W128" s="14"/>
      <c r="X128" s="14"/>
      <c r="Y128" s="14"/>
      <c r="Z128" s="14"/>
      <c r="AA128" s="14"/>
    </row>
    <row r="129" spans="1:27" hidden="1" x14ac:dyDescent="0.25">
      <c r="A129" s="10"/>
      <c r="B129" s="16"/>
      <c r="C129" s="49"/>
      <c r="D129" s="49"/>
      <c r="E129" s="49"/>
      <c r="F129" s="49"/>
      <c r="G129" s="49"/>
      <c r="H129" s="49"/>
      <c r="I129" s="75"/>
      <c r="J129" s="17"/>
      <c r="K129" s="25" t="b">
        <v>0</v>
      </c>
      <c r="L129" s="14"/>
      <c r="M129" s="14"/>
      <c r="N129" s="14"/>
      <c r="O129" s="14"/>
      <c r="P129" s="14"/>
      <c r="Q129" s="14"/>
      <c r="R129" s="14"/>
      <c r="S129" s="14"/>
      <c r="T129" s="14"/>
      <c r="U129" s="14"/>
      <c r="V129" s="14"/>
      <c r="W129" s="14"/>
      <c r="X129" s="14"/>
      <c r="Y129" s="14"/>
      <c r="Z129" s="14"/>
      <c r="AA129" s="14"/>
    </row>
    <row r="130" spans="1:27" ht="35.25" customHeight="1" x14ac:dyDescent="0.25">
      <c r="A130" s="10"/>
      <c r="B130" s="16"/>
      <c r="C130" s="347" t="s">
        <v>398</v>
      </c>
      <c r="D130" s="347"/>
      <c r="E130" s="347"/>
      <c r="F130" s="347"/>
      <c r="G130" s="347"/>
      <c r="H130" s="347"/>
      <c r="I130" s="76" t="s">
        <v>165</v>
      </c>
      <c r="J130" s="17"/>
      <c r="K130" s="14"/>
      <c r="L130" s="14"/>
      <c r="M130" s="14"/>
      <c r="N130" s="14"/>
      <c r="O130" s="14"/>
      <c r="P130" s="14"/>
      <c r="Q130" s="14"/>
      <c r="R130" s="14"/>
      <c r="S130" s="14"/>
      <c r="T130" s="14"/>
      <c r="U130" s="14"/>
      <c r="V130" s="14"/>
      <c r="W130" s="14"/>
      <c r="X130" s="14"/>
      <c r="Y130" s="14"/>
      <c r="Z130" s="14"/>
      <c r="AA130" s="14"/>
    </row>
    <row r="131" spans="1:27" x14ac:dyDescent="0.25">
      <c r="A131" s="10"/>
      <c r="B131" s="16"/>
      <c r="C131" s="75"/>
      <c r="D131" s="75"/>
      <c r="E131" s="75"/>
      <c r="F131" s="75"/>
      <c r="G131" s="75"/>
      <c r="H131" s="75"/>
      <c r="I131" s="75"/>
      <c r="J131" s="17"/>
      <c r="K131" s="14"/>
      <c r="L131" s="14"/>
      <c r="M131" s="14"/>
      <c r="N131" s="14"/>
      <c r="O131" s="14"/>
      <c r="P131" s="14"/>
      <c r="Q131" s="14"/>
      <c r="R131" s="14"/>
      <c r="S131" s="14"/>
      <c r="T131" s="14"/>
      <c r="U131" s="14"/>
      <c r="V131" s="14"/>
      <c r="W131" s="14"/>
      <c r="X131" s="14"/>
      <c r="Y131" s="14"/>
      <c r="Z131" s="14"/>
      <c r="AA131" s="14"/>
    </row>
    <row r="132" spans="1:27" x14ac:dyDescent="0.25">
      <c r="A132" s="10"/>
      <c r="B132" s="16"/>
      <c r="C132" s="347" t="s">
        <v>399</v>
      </c>
      <c r="D132" s="347"/>
      <c r="E132" s="347"/>
      <c r="F132" s="347"/>
      <c r="G132" s="347"/>
      <c r="H132" s="347"/>
      <c r="I132" s="363" t="s">
        <v>97</v>
      </c>
      <c r="J132" s="17"/>
      <c r="K132" s="14"/>
      <c r="L132" s="14"/>
      <c r="M132" s="14"/>
      <c r="N132" s="14"/>
      <c r="O132" s="14"/>
      <c r="P132" s="14"/>
      <c r="Q132" s="14"/>
      <c r="R132" s="14"/>
      <c r="S132" s="14"/>
      <c r="T132" s="14"/>
      <c r="U132" s="14"/>
      <c r="V132" s="14"/>
      <c r="W132" s="14"/>
      <c r="X132" s="14"/>
      <c r="Y132" s="14"/>
      <c r="Z132" s="14"/>
      <c r="AA132" s="14"/>
    </row>
    <row r="133" spans="1:27" x14ac:dyDescent="0.25">
      <c r="A133" s="10"/>
      <c r="B133" s="16"/>
      <c r="C133" s="347"/>
      <c r="D133" s="347"/>
      <c r="E133" s="347"/>
      <c r="F133" s="347"/>
      <c r="G133" s="347"/>
      <c r="H133" s="347"/>
      <c r="I133" s="363"/>
      <c r="J133" s="17"/>
      <c r="K133" s="14"/>
      <c r="L133" s="14"/>
      <c r="M133" s="14"/>
      <c r="N133" s="14"/>
      <c r="O133" s="14"/>
      <c r="P133" s="14"/>
      <c r="Q133" s="14"/>
      <c r="R133" s="14"/>
      <c r="S133" s="14"/>
      <c r="T133" s="14"/>
      <c r="U133" s="14"/>
      <c r="V133" s="14"/>
      <c r="W133" s="14"/>
      <c r="X133" s="14"/>
      <c r="Y133" s="14"/>
      <c r="Z133" s="14"/>
      <c r="AA133" s="14"/>
    </row>
    <row r="134" spans="1:27" ht="21" x14ac:dyDescent="0.35">
      <c r="A134" s="10"/>
      <c r="B134" s="16"/>
      <c r="C134" s="364" t="str">
        <f>IF(OR(K126,K129)=TRUE,"Sie müssen keine weiteren Angaben machen. Fahren Sie mit 4.1 oder 4.2 fort.","")</f>
        <v/>
      </c>
      <c r="D134" s="364"/>
      <c r="E134" s="364"/>
      <c r="F134" s="364"/>
      <c r="G134" s="364"/>
      <c r="H134" s="364"/>
      <c r="I134" s="364"/>
      <c r="J134" s="17"/>
      <c r="K134" s="14"/>
      <c r="L134" s="14"/>
      <c r="M134" s="14"/>
      <c r="N134" s="14"/>
      <c r="O134" s="14"/>
      <c r="P134" s="14"/>
      <c r="Q134" s="14"/>
      <c r="R134" s="14"/>
      <c r="S134" s="14"/>
      <c r="T134" s="14"/>
      <c r="U134" s="14"/>
      <c r="V134" s="14"/>
      <c r="W134" s="14"/>
      <c r="X134" s="14"/>
      <c r="Y134" s="14"/>
      <c r="Z134" s="14"/>
      <c r="AA134" s="14"/>
    </row>
    <row r="135" spans="1:27" x14ac:dyDescent="0.25">
      <c r="A135" s="10"/>
      <c r="B135" s="16"/>
      <c r="C135" s="17"/>
      <c r="D135" s="17"/>
      <c r="E135" s="17"/>
      <c r="F135" s="17"/>
      <c r="G135" s="17"/>
      <c r="H135" s="17"/>
      <c r="I135" s="17"/>
      <c r="J135" s="17"/>
      <c r="K135" s="14"/>
      <c r="L135" s="14"/>
      <c r="M135" s="14"/>
      <c r="N135" s="14"/>
      <c r="O135" s="14"/>
      <c r="P135" s="14"/>
      <c r="Q135" s="14"/>
      <c r="R135" s="14"/>
      <c r="S135" s="14"/>
      <c r="T135" s="14"/>
      <c r="U135" s="14"/>
      <c r="V135" s="14"/>
      <c r="W135" s="14"/>
      <c r="X135" s="14"/>
      <c r="Y135" s="14"/>
      <c r="Z135" s="14"/>
      <c r="AA135" s="14"/>
    </row>
    <row r="136" spans="1:27" ht="51" customHeight="1" x14ac:dyDescent="0.25">
      <c r="A136" s="10"/>
      <c r="B136" s="16"/>
      <c r="C136" s="365" t="s">
        <v>400</v>
      </c>
      <c r="D136" s="365"/>
      <c r="E136" s="365"/>
      <c r="F136" s="365"/>
      <c r="G136" s="365"/>
      <c r="H136" s="365"/>
      <c r="I136" s="365"/>
      <c r="J136" s="17"/>
      <c r="K136" s="14"/>
      <c r="L136" s="14"/>
      <c r="M136" s="14"/>
      <c r="N136" s="14"/>
      <c r="O136" s="14"/>
      <c r="P136" s="14"/>
      <c r="Q136" s="14"/>
      <c r="R136" s="14"/>
      <c r="S136" s="14"/>
      <c r="T136" s="14"/>
      <c r="U136" s="14"/>
      <c r="V136" s="14"/>
      <c r="W136" s="14"/>
      <c r="X136" s="14"/>
      <c r="Y136" s="14"/>
      <c r="Z136" s="14"/>
      <c r="AA136" s="14"/>
    </row>
    <row r="137" spans="1:27" ht="342.75" customHeight="1" x14ac:dyDescent="0.25">
      <c r="A137" s="10"/>
      <c r="B137" s="16"/>
      <c r="C137" s="349"/>
      <c r="D137" s="350"/>
      <c r="E137" s="350"/>
      <c r="F137" s="350"/>
      <c r="G137" s="350"/>
      <c r="H137" s="350"/>
      <c r="I137" s="351"/>
      <c r="J137" s="10"/>
      <c r="K137" s="14"/>
      <c r="L137" s="14"/>
      <c r="M137" s="14"/>
      <c r="N137" s="14"/>
      <c r="O137" s="14"/>
      <c r="P137" s="14"/>
      <c r="Q137" s="14"/>
      <c r="R137" s="14"/>
      <c r="S137" s="14"/>
      <c r="T137" s="14"/>
      <c r="U137" s="14"/>
      <c r="V137" s="14"/>
      <c r="W137" s="14"/>
      <c r="X137" s="14"/>
      <c r="Y137" s="14"/>
      <c r="Z137" s="14"/>
      <c r="AA137" s="14"/>
    </row>
    <row r="138" spans="1:27" x14ac:dyDescent="0.25">
      <c r="A138" s="10"/>
      <c r="B138" s="48"/>
      <c r="C138" s="17"/>
      <c r="D138" s="17"/>
      <c r="E138" s="17"/>
      <c r="F138" s="17"/>
      <c r="G138" s="17"/>
      <c r="H138" s="17"/>
      <c r="I138" s="17"/>
      <c r="J138" s="10"/>
      <c r="K138" s="14"/>
      <c r="L138" s="14"/>
      <c r="M138" s="14"/>
      <c r="N138" s="14"/>
      <c r="O138" s="14"/>
      <c r="P138" s="14"/>
      <c r="Q138" s="14"/>
      <c r="R138" s="14"/>
      <c r="S138" s="14"/>
      <c r="T138" s="14"/>
      <c r="U138" s="14"/>
      <c r="V138" s="14"/>
      <c r="W138" s="14"/>
      <c r="X138" s="14"/>
      <c r="Y138" s="14"/>
      <c r="Z138" s="14"/>
      <c r="AA138" s="14"/>
    </row>
    <row r="139" spans="1:27" x14ac:dyDescent="0.25">
      <c r="A139" s="10"/>
      <c r="B139" s="10"/>
      <c r="C139" s="10"/>
      <c r="D139" s="10"/>
      <c r="E139" s="10"/>
      <c r="F139" s="10"/>
      <c r="G139" s="10"/>
      <c r="H139" s="10"/>
      <c r="I139" s="10"/>
      <c r="J139" s="10"/>
      <c r="K139" s="14"/>
      <c r="L139" s="14"/>
      <c r="M139" s="14"/>
      <c r="N139" s="14"/>
      <c r="O139" s="14"/>
      <c r="P139" s="14"/>
      <c r="Q139" s="14"/>
      <c r="R139" s="14"/>
      <c r="S139" s="14"/>
      <c r="T139" s="14"/>
      <c r="U139" s="14"/>
      <c r="V139" s="14"/>
      <c r="W139" s="14"/>
      <c r="X139" s="14"/>
      <c r="Y139" s="14"/>
      <c r="Z139" s="14"/>
      <c r="AA139" s="14"/>
    </row>
    <row r="140" spans="1:27" x14ac:dyDescent="0.25">
      <c r="A140" s="10"/>
      <c r="B140" s="10"/>
      <c r="C140" s="10"/>
      <c r="D140" s="10"/>
      <c r="E140" s="10"/>
      <c r="F140" s="10"/>
      <c r="G140" s="10"/>
      <c r="H140" s="10"/>
      <c r="I140" s="10"/>
      <c r="J140" s="10"/>
      <c r="K140" s="14"/>
      <c r="L140" s="14"/>
      <c r="M140" s="14"/>
      <c r="N140" s="14"/>
      <c r="O140" s="14"/>
      <c r="P140" s="14"/>
      <c r="Q140" s="14"/>
      <c r="R140" s="14"/>
      <c r="S140" s="14"/>
      <c r="T140" s="14"/>
      <c r="U140" s="14"/>
      <c r="V140" s="14"/>
      <c r="W140" s="14"/>
      <c r="X140" s="14"/>
      <c r="Y140" s="14"/>
      <c r="Z140" s="14"/>
      <c r="AA140" s="14"/>
    </row>
    <row r="141" spans="1:27" x14ac:dyDescent="0.25">
      <c r="A141" s="10"/>
      <c r="B141" s="10"/>
      <c r="C141" s="10"/>
      <c r="D141" s="10"/>
      <c r="E141" s="10"/>
      <c r="F141" s="10"/>
      <c r="G141" s="10"/>
      <c r="H141" s="10"/>
      <c r="I141" s="10"/>
      <c r="J141" s="10"/>
      <c r="K141" s="14"/>
      <c r="L141" s="14"/>
      <c r="M141" s="14"/>
      <c r="N141" s="14"/>
      <c r="O141" s="14"/>
      <c r="P141" s="14"/>
      <c r="Q141" s="14"/>
      <c r="R141" s="14"/>
      <c r="S141" s="14"/>
      <c r="T141" s="14"/>
      <c r="U141" s="14"/>
      <c r="V141" s="14"/>
      <c r="W141" s="14"/>
      <c r="X141" s="14"/>
      <c r="Y141" s="14"/>
      <c r="Z141" s="14"/>
      <c r="AA141" s="14"/>
    </row>
  </sheetData>
  <sheetProtection algorithmName="SHA-512" hashValue="b81BPVJ8ulcEDmKUD4ebMWHsjlCxwScR0fQOrjcAGVWXCZn3JDZ7Q6DSehc4NmiAq7oxrwHAUFW+hydF7LPECg==" saltValue="DK/uQTrKiRk42x20dYz3Bg==" spinCount="100000" sheet="1" scenarios="1"/>
  <protectedRanges>
    <protectedRange sqref="K45" name="Bereich15"/>
    <protectedRange sqref="C24:I37" name="Bereich1"/>
    <protectedRange sqref="H73" name="Bereich2"/>
    <protectedRange sqref="H75" name="Bereich3"/>
    <protectedRange sqref="H81" name="Bereich4"/>
    <protectedRange sqref="C92" name="Bereich5"/>
    <protectedRange sqref="C114" name="Bereich6"/>
    <protectedRange sqref="C137" name="Bereich7"/>
    <protectedRange sqref="C59:I59" name="Bereich10"/>
    <protectedRange sqref="C63" name="Bereich11"/>
    <protectedRange sqref="C59:I59" name="Bereich14"/>
  </protectedRanges>
  <mergeCells count="41">
    <mergeCell ref="C137:I137"/>
    <mergeCell ref="C86:I86"/>
    <mergeCell ref="C91:I91"/>
    <mergeCell ref="C92:I103"/>
    <mergeCell ref="G110:H110"/>
    <mergeCell ref="C112:I112"/>
    <mergeCell ref="C114:I121"/>
    <mergeCell ref="C130:H130"/>
    <mergeCell ref="C132:H133"/>
    <mergeCell ref="I132:I133"/>
    <mergeCell ref="C134:I134"/>
    <mergeCell ref="C136:I136"/>
    <mergeCell ref="C82:G82"/>
    <mergeCell ref="C47:H47"/>
    <mergeCell ref="C50:I50"/>
    <mergeCell ref="C54:I54"/>
    <mergeCell ref="C57:I58"/>
    <mergeCell ref="C59:I59"/>
    <mergeCell ref="C63:I63"/>
    <mergeCell ref="C65:I65"/>
    <mergeCell ref="C69:I69"/>
    <mergeCell ref="C70:I70"/>
    <mergeCell ref="C71:I71"/>
    <mergeCell ref="C79:I79"/>
    <mergeCell ref="C46:I46"/>
    <mergeCell ref="C12:I12"/>
    <mergeCell ref="C13:I13"/>
    <mergeCell ref="C14:I14"/>
    <mergeCell ref="C15:I15"/>
    <mergeCell ref="C16:I16"/>
    <mergeCell ref="C41:I41"/>
    <mergeCell ref="C43:H43"/>
    <mergeCell ref="C44:H44"/>
    <mergeCell ref="C45:H45"/>
    <mergeCell ref="Q16:R16"/>
    <mergeCell ref="C2:I2"/>
    <mergeCell ref="C7:I7"/>
    <mergeCell ref="C8:I8"/>
    <mergeCell ref="C9:I9"/>
    <mergeCell ref="C10:I10"/>
    <mergeCell ref="C11:I11"/>
  </mergeCells>
  <conditionalFormatting sqref="C42:C43">
    <cfRule type="containsText" dxfId="47" priority="27" operator="containsText" text="Für dieses Vorhaben muss eine Treibhausgasbilanz erstellt werden">
      <formula>NOT(ISERROR(SEARCH("Für dieses Vorhaben muss eine Treibhausgasbilanz erstellt werden",C42)))</formula>
    </cfRule>
  </conditionalFormatting>
  <conditionalFormatting sqref="J92">
    <cfRule type="cellIs" dxfId="46" priority="25" operator="equal">
      <formula>"Bitte vervollständigen Sie die Angaben!"</formula>
    </cfRule>
    <cfRule type="cellIs" dxfId="45" priority="26" operator="equal">
      <formula>"""Bitte vervollständigen Sie die Angaben!"""</formula>
    </cfRule>
  </conditionalFormatting>
  <conditionalFormatting sqref="C134:I134">
    <cfRule type="cellIs" dxfId="44" priority="24" operator="equal">
      <formula>"Sie müssen keine weiteren Angaben machen. Fahren Sie mit 4.1 oder 4.2 fort."</formula>
    </cfRule>
  </conditionalFormatting>
  <conditionalFormatting sqref="C79">
    <cfRule type="containsText" dxfId="43" priority="21" operator="containsText" text="Bitte fahren Sie mit Tabellenblatt 4 sowie 4.1 bis 4.4 fort">
      <formula>NOT(ISERROR(SEARCH("Bitte fahren Sie mit Tabellenblatt 4 sowie 4.1 bis 4.4 fort",C79)))</formula>
    </cfRule>
    <cfRule type="containsText" dxfId="42" priority="22" operator="containsText" text="Bitte berechnen Sie Scope 3">
      <formula>NOT(ISERROR(SEARCH("Bitte berechnen Sie Scope 3",C79)))</formula>
    </cfRule>
    <cfRule type="containsText" dxfId="41" priority="23" operator="containsText" text="Bitte füllen Sie Scope 1 und 2 aus">
      <formula>NOT(ISERROR(SEARCH("Bitte füllen Sie Scope 1 und 2 aus",C79)))</formula>
    </cfRule>
  </conditionalFormatting>
  <conditionalFormatting sqref="C65:C66">
    <cfRule type="containsText" dxfId="40" priority="18" operator="containsText" text="Eine Bearbeitung von 3.4 - 3.8 ist nicht notwendig. Fahren Sie mit 4.1 fort.">
      <formula>NOT(ISERROR(SEARCH("Eine Bearbeitung von 3.4 - 3.8 ist nicht notwendig. Fahren Sie mit 4.1 fort.",C65)))</formula>
    </cfRule>
    <cfRule type="containsText" dxfId="39" priority="19" operator="containsText" text="Bitte bearbeiten Sie die nächsten Fragen.">
      <formula>NOT(ISERROR(SEARCH("Bitte bearbeiten Sie die nächsten Fragen.",C65)))</formula>
    </cfRule>
    <cfRule type="containsText" dxfId="38" priority="20" operator="containsText" text="Bitte wählen Sie eine Projekt- und eine Unterkategorie aus.">
      <formula>NOT(ISERROR(SEARCH("Bitte wählen Sie eine Projekt- und eine Unterkategorie aus.",C65)))</formula>
    </cfRule>
  </conditionalFormatting>
  <conditionalFormatting sqref="C50">
    <cfRule type="cellIs" dxfId="37" priority="16" operator="equal">
      <formula>"Eine Bearbeitung von 3.4 - 3.8 ist nicht notwendig. Fahren Sie mit 4.1 fort."</formula>
    </cfRule>
    <cfRule type="cellIs" dxfId="36" priority="17" operator="equal">
      <formula>"Eine Bearbeitung von 3.5 - 3.9 ist nicht notwendig. Fahren Sie mit 4.1 fort."</formula>
    </cfRule>
  </conditionalFormatting>
  <conditionalFormatting sqref="C65:I66">
    <cfRule type="cellIs" dxfId="35" priority="15" operator="equal">
      <formula>"Eine Bearbeitung von 3.5 - 3.8 ist nicht notwendig. Fahren Sie mit 4.1 fort."</formula>
    </cfRule>
  </conditionalFormatting>
  <conditionalFormatting sqref="C54:I54">
    <cfRule type="cellIs" dxfId="34" priority="8" operator="equal">
      <formula>"Eine Bearbeitung von 3.5 - 3.8 ist nicht notwendig. Fahren Sie mit 4.1 fort."</formula>
    </cfRule>
    <cfRule type="cellIs" dxfId="33" priority="13" operator="equal">
      <formula>"Eine Bearbeitung von 3.4 - 3.8 ist nicht notwendig. Fahren Sie mit 4.1 fort."</formula>
    </cfRule>
    <cfRule type="cellIs" dxfId="32" priority="14" operator="equal">
      <formula>"Eine Bearbeitung von 3.5 - 3.9 ist nicht notwendig. Fahren Sie mit 4.1 fort."</formula>
    </cfRule>
  </conditionalFormatting>
  <conditionalFormatting sqref="C41:I41">
    <cfRule type="cellIs" dxfId="31" priority="9" operator="equal">
      <formula>"Eine Bearbeitung von 3.3 - 3.8 ist nicht notwendig. Fahren Sie mit 4.1 fort."</formula>
    </cfRule>
    <cfRule type="containsText" dxfId="30" priority="10" operator="containsText" text="Eine Bearbeitung von 3.2 - 3.8 ist nicht notwendig. Fahren Sie mit 4.1 fort.">
      <formula>NOT(ISERROR(SEARCH("Eine Bearbeitung von 3.2 - 3.8 ist nicht notwendig. Fahren Sie mit 4.1 fort.",C41)))</formula>
    </cfRule>
    <cfRule type="containsText" dxfId="29" priority="11" operator="containsText" text="Bitte bearbeiten Sie die nächsten Fragen">
      <formula>NOT(ISERROR(SEARCH("Bitte bearbeiten Sie die nächsten Fragen",C41)))</formula>
    </cfRule>
    <cfRule type="containsText" dxfId="28" priority="12" operator="containsText" text="Bitte füllen Sie die Projektkosten aus">
      <formula>NOT(ISERROR(SEARCH("Bitte füllen Sie die Projektkosten aus",C41)))</formula>
    </cfRule>
  </conditionalFormatting>
  <conditionalFormatting sqref="C44">
    <cfRule type="containsText" dxfId="27" priority="7" operator="containsText" text="Für dieses Vorhaben muss eine Treibhausgasbilanz erstellt werden">
      <formula>NOT(ISERROR(SEARCH("Für dieses Vorhaben muss eine Treibhausgasbilanz erstellt werden",C44)))</formula>
    </cfRule>
  </conditionalFormatting>
  <conditionalFormatting sqref="C45">
    <cfRule type="containsText" dxfId="26" priority="6" operator="containsText" text="Für dieses Vorhaben muss eine Treibhausgasbilanz erstellt werden">
      <formula>NOT(ISERROR(SEARCH("Für dieses Vorhaben muss eine Treibhausgasbilanz erstellt werden",C45)))</formula>
    </cfRule>
  </conditionalFormatting>
  <conditionalFormatting sqref="C86">
    <cfRule type="containsText" dxfId="25" priority="3" operator="containsText" text="Bitte fahren Sie mit Tabellenblatt 4 sowie 4.1 bis 4.4 fort">
      <formula>NOT(ISERROR(SEARCH("Bitte fahren Sie mit Tabellenblatt 4 sowie 4.1 bis 4.4 fort",C86)))</formula>
    </cfRule>
    <cfRule type="containsText" dxfId="24" priority="4" operator="containsText" text="Bitte berechnen Sie Scope 3">
      <formula>NOT(ISERROR(SEARCH("Bitte berechnen Sie Scope 3",C86)))</formula>
    </cfRule>
    <cfRule type="containsText" dxfId="23" priority="5" operator="containsText" text="Bitte füllen Sie Scope 1 und 2 aus">
      <formula>NOT(ISERROR(SEARCH("Bitte füllen Sie Scope 1 und 2 aus",C86)))</formula>
    </cfRule>
  </conditionalFormatting>
  <conditionalFormatting sqref="C46">
    <cfRule type="cellIs" dxfId="22" priority="1" operator="equal">
      <formula>"Eine Bearbeitung von 3.4 - 3.8 ist nicht notwendig. Fahren Sie mit 4.1 fort."</formula>
    </cfRule>
    <cfRule type="cellIs" dxfId="21" priority="2" operator="equal">
      <formula>"Eine Bearbeitung von 3.5 - 3.9 ist nicht notwendig. Fahren Sie mit 4.1 fort."</formula>
    </cfRule>
  </conditionalFormatting>
  <dataValidations count="5">
    <dataValidation type="list" allowBlank="1" showInputMessage="1" showErrorMessage="1" sqref="C59:I59">
      <formula1>$T$18:$T$36</formula1>
    </dataValidation>
    <dataValidation allowBlank="1" showInputMessage="1" showErrorMessage="1" promptTitle="Scope 1" prompt="Unter Scope 1 fallen direkte Treibhausgasemissionen. Sie entstehen physisch aus Quellen, die vom Projekt betrieben werden. Z. Bsp.: Heizkessel, Fuhrpark, Kältemittel- oder Methanaustritt." sqref="H73"/>
    <dataValidation allowBlank="1" showInputMessage="1" showErrorMessage="1" promptTitle="Scope 2" prompt="Unter Scope 2 fallen indirekte Treibhausgasemissionen im Zusammenhang mit Energie (Strom, Heizung, Kühlung und Dampf), die vom Projekt verbraucht, aber nicht erzeugt werden." sqref="H75"/>
    <dataValidation allowBlank="1" showInputMessage="1" showErrorMessage="1" promptTitle="Scope 3" prompt="Unter Scope 3 fallen indirekte Treibhausgasemissionen, die als Folge der Projektaktivität betrachtet werden können (vor- und nachgelagerte Aktivitäten). Z. Bsp: Emissionen von eingekauften Gütern, Emissionen aus der Nutzung der produzierten Produkte." sqref="H81"/>
    <dataValidation type="list" allowBlank="1" showInputMessage="1" showErrorMessage="1" sqref="C63:I63">
      <formula1>OFFSET(INDIRECT("U"&amp;MATCH(C59,$U$1:$U$81,0)),0,1,COUNTIF($U$1:$U$81,C59))</formula1>
    </dataValidation>
  </dataValidations>
  <hyperlinks>
    <hyperlink ref="C110" location="'FAQ-Eindämmung des Klimawandels'!A1" display="Ergebnis CO2-Schattenpreis:"/>
    <hyperlink ref="C75" location="'FAQ-Eindämmung des Klimawandels'!A1" display="Scope 2:"/>
    <hyperlink ref="C110:F110" location="FAQ!B12" display="Ergebnis CO2-Schattenpreis:"/>
    <hyperlink ref="C69:I69" location="'FAQ-Eindämmung des Klimawandels'!A1" display="Die EU-Kommission verlangt eine Berechnung des „Treibhausgas-Fußabdrucks“, also der absoluten Treibhausgasemissionen der geförderten Infrastrukturinvestition."/>
    <hyperlink ref="C73" location="'FAQ-Eindämmung des Klimawandels'!A1" display="Scope 1:"/>
    <hyperlink ref="C81" location="'FAQ-Eindämmung des Klimawandels'!A1" display="Scope 3 (vor-/nachgelagerte Wertschöpfungskette):"/>
  </hyperlinks>
  <pageMargins left="0.7" right="0.7" top="0.78740157499999996" bottom="0.78740157499999996" header="0.3" footer="0.3"/>
  <pageSetup paperSize="9" scale="60" orientation="portrait" r:id="rId1"/>
  <rowBreaks count="2" manualBreakCount="2">
    <brk id="66" max="16383" man="1"/>
    <brk id="123" max="26" man="1"/>
  </rowBreaks>
  <colBreaks count="1" manualBreakCount="1">
    <brk id="2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5</xdr:col>
                    <xdr:colOff>523875</xdr:colOff>
                    <xdr:row>106</xdr:row>
                    <xdr:rowOff>180975</xdr:rowOff>
                  </from>
                  <to>
                    <xdr:col>6</xdr:col>
                    <xdr:colOff>257175</xdr:colOff>
                    <xdr:row>108</xdr:row>
                    <xdr:rowOff>28575</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7</xdr:col>
                    <xdr:colOff>552450</xdr:colOff>
                    <xdr:row>106</xdr:row>
                    <xdr:rowOff>180975</xdr:rowOff>
                  </from>
                  <to>
                    <xdr:col>7</xdr:col>
                    <xdr:colOff>1162050</xdr:colOff>
                    <xdr:row>108</xdr:row>
                    <xdr:rowOff>28575</xdr:rowOff>
                  </to>
                </anchor>
              </controlPr>
            </control>
          </mc:Choice>
        </mc:AlternateContent>
        <mc:AlternateContent xmlns:mc="http://schemas.openxmlformats.org/markup-compatibility/2006">
          <mc:Choice Requires="x14">
            <control shapeId="2051" r:id="rId6" name="Check Box 3">
              <controlPr locked="0" defaultSize="0" autoFill="0" autoLine="0" autoPict="0">
                <anchor moveWithCells="1">
                  <from>
                    <xdr:col>8</xdr:col>
                    <xdr:colOff>400050</xdr:colOff>
                    <xdr:row>129</xdr:row>
                    <xdr:rowOff>200025</xdr:rowOff>
                  </from>
                  <to>
                    <xdr:col>8</xdr:col>
                    <xdr:colOff>704850</xdr:colOff>
                    <xdr:row>129</xdr:row>
                    <xdr:rowOff>381000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xdr:col>
                    <xdr:colOff>400050</xdr:colOff>
                    <xdr:row>130</xdr:row>
                    <xdr:rowOff>152400</xdr:rowOff>
                  </from>
                  <to>
                    <xdr:col>8</xdr:col>
                    <xdr:colOff>704850</xdr:colOff>
                    <xdr:row>132</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8</xdr:col>
                    <xdr:colOff>409575</xdr:colOff>
                    <xdr:row>44</xdr:row>
                    <xdr:rowOff>9525</xdr:rowOff>
                  </from>
                  <to>
                    <xdr:col>8</xdr:col>
                    <xdr:colOff>723900</xdr:colOff>
                    <xdr:row>44</xdr:row>
                    <xdr:rowOff>219075</xdr:rowOff>
                  </to>
                </anchor>
              </controlPr>
            </control>
          </mc:Choice>
        </mc:AlternateContent>
        <mc:AlternateContent xmlns:mc="http://schemas.openxmlformats.org/markup-compatibility/2006">
          <mc:Choice Requires="x14">
            <control shapeId="2054" r:id="rId9" name="Check Box 6">
              <controlPr locked="0" defaultSize="0" autoFill="0" autoLine="0" autoPict="0">
                <anchor moveWithCells="1">
                  <from>
                    <xdr:col>8</xdr:col>
                    <xdr:colOff>409575</xdr:colOff>
                    <xdr:row>46</xdr:row>
                    <xdr:rowOff>114300</xdr:rowOff>
                  </from>
                  <to>
                    <xdr:col>8</xdr:col>
                    <xdr:colOff>714375</xdr:colOff>
                    <xdr:row>46</xdr:row>
                    <xdr:rowOff>314325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L20"/>
  <sheetViews>
    <sheetView showGridLines="0" topLeftCell="A19" workbookViewId="0">
      <selection activeCell="B20" sqref="B20:K20"/>
    </sheetView>
  </sheetViews>
  <sheetFormatPr baseColWidth="10" defaultRowHeight="15" x14ac:dyDescent="0.25"/>
  <sheetData>
    <row r="1" spans="1:12" ht="15.75" customHeight="1" x14ac:dyDescent="0.25">
      <c r="A1" s="77"/>
      <c r="B1" s="77"/>
      <c r="C1" s="78"/>
      <c r="D1" s="78"/>
      <c r="E1" s="78"/>
      <c r="F1" s="78"/>
      <c r="G1" s="78"/>
      <c r="H1" s="78"/>
      <c r="I1" s="78"/>
      <c r="J1" s="78"/>
      <c r="K1" s="78"/>
      <c r="L1" s="78"/>
    </row>
    <row r="2" spans="1:12" ht="26.25" x14ac:dyDescent="0.25">
      <c r="A2" s="77"/>
      <c r="B2" s="78" t="s">
        <v>166</v>
      </c>
      <c r="C2" s="79"/>
      <c r="D2" s="79"/>
      <c r="E2" s="79"/>
      <c r="F2" s="79"/>
      <c r="G2" s="79"/>
      <c r="H2" s="79"/>
      <c r="I2" s="79"/>
      <c r="J2" s="79"/>
      <c r="K2" s="79"/>
      <c r="L2" s="77"/>
    </row>
    <row r="3" spans="1:12" ht="81.75" customHeight="1" x14ac:dyDescent="0.25">
      <c r="A3" s="77"/>
      <c r="B3" s="366" t="s">
        <v>189</v>
      </c>
      <c r="C3" s="367"/>
      <c r="D3" s="367"/>
      <c r="E3" s="367"/>
      <c r="F3" s="367"/>
      <c r="G3" s="367"/>
      <c r="H3" s="367"/>
      <c r="I3" s="367"/>
      <c r="J3" s="367"/>
      <c r="K3" s="367"/>
      <c r="L3" s="77"/>
    </row>
    <row r="4" spans="1:12" ht="42.75" customHeight="1" x14ac:dyDescent="0.25">
      <c r="A4" s="80" t="s">
        <v>167</v>
      </c>
      <c r="B4" s="366" t="s">
        <v>168</v>
      </c>
      <c r="C4" s="367"/>
      <c r="D4" s="367"/>
      <c r="E4" s="367"/>
      <c r="F4" s="367"/>
      <c r="G4" s="367"/>
      <c r="H4" s="367"/>
      <c r="I4" s="367"/>
      <c r="J4" s="367"/>
      <c r="K4" s="367"/>
      <c r="L4" s="77"/>
    </row>
    <row r="5" spans="1:12" ht="48.75" customHeight="1" x14ac:dyDescent="0.25">
      <c r="A5" s="80" t="s">
        <v>167</v>
      </c>
      <c r="B5" s="366" t="s">
        <v>169</v>
      </c>
      <c r="C5" s="367"/>
      <c r="D5" s="367"/>
      <c r="E5" s="367"/>
      <c r="F5" s="367"/>
      <c r="G5" s="367"/>
      <c r="H5" s="367"/>
      <c r="I5" s="367"/>
      <c r="J5" s="367"/>
      <c r="K5" s="367"/>
      <c r="L5" s="77"/>
    </row>
    <row r="6" spans="1:12" ht="43.5" customHeight="1" x14ac:dyDescent="0.25">
      <c r="A6" s="80" t="s">
        <v>167</v>
      </c>
      <c r="B6" s="366" t="s">
        <v>170</v>
      </c>
      <c r="C6" s="367"/>
      <c r="D6" s="367"/>
      <c r="E6" s="367"/>
      <c r="F6" s="367"/>
      <c r="G6" s="367"/>
      <c r="H6" s="367"/>
      <c r="I6" s="367"/>
      <c r="J6" s="367"/>
      <c r="K6" s="367"/>
      <c r="L6" s="77"/>
    </row>
    <row r="7" spans="1:12" ht="30" customHeight="1" x14ac:dyDescent="0.25">
      <c r="A7" s="80"/>
      <c r="B7" s="366" t="s">
        <v>171</v>
      </c>
      <c r="C7" s="367"/>
      <c r="D7" s="367"/>
      <c r="E7" s="367"/>
      <c r="F7" s="367"/>
      <c r="G7" s="367"/>
      <c r="H7" s="367"/>
      <c r="I7" s="367"/>
      <c r="J7" s="367"/>
      <c r="K7" s="367"/>
      <c r="L7" s="77"/>
    </row>
    <row r="8" spans="1:12" ht="21" customHeight="1" x14ac:dyDescent="0.25">
      <c r="A8" s="80"/>
      <c r="B8" s="81" t="s">
        <v>172</v>
      </c>
      <c r="C8" s="82"/>
      <c r="D8" s="82"/>
      <c r="E8" s="82"/>
      <c r="F8" s="82"/>
      <c r="G8" s="82"/>
      <c r="H8" s="82"/>
      <c r="I8" s="82"/>
      <c r="J8" s="82"/>
      <c r="K8" s="82"/>
      <c r="L8" s="77"/>
    </row>
    <row r="9" spans="1:12" ht="22.5" customHeight="1" x14ac:dyDescent="0.25">
      <c r="A9" s="80"/>
      <c r="B9" s="81" t="s">
        <v>173</v>
      </c>
      <c r="C9" s="82"/>
      <c r="D9" s="82"/>
      <c r="E9" s="82"/>
      <c r="F9" s="82"/>
      <c r="G9" s="82"/>
      <c r="H9" s="82"/>
      <c r="I9" s="82"/>
      <c r="J9" s="82"/>
      <c r="K9" s="82"/>
      <c r="L9" s="77"/>
    </row>
    <row r="10" spans="1:12" ht="30" customHeight="1" x14ac:dyDescent="0.25">
      <c r="A10" s="80"/>
      <c r="B10" s="366" t="s">
        <v>187</v>
      </c>
      <c r="C10" s="367"/>
      <c r="D10" s="367"/>
      <c r="E10" s="367"/>
      <c r="F10" s="367"/>
      <c r="G10" s="367"/>
      <c r="H10" s="367"/>
      <c r="I10" s="83"/>
      <c r="J10" s="83"/>
      <c r="K10" s="83"/>
      <c r="L10" s="77"/>
    </row>
    <row r="11" spans="1:12" x14ac:dyDescent="0.25">
      <c r="A11" s="80"/>
      <c r="B11" s="81" t="s">
        <v>174</v>
      </c>
      <c r="C11" s="84"/>
      <c r="D11" s="84"/>
      <c r="E11" s="84"/>
      <c r="F11" s="84"/>
      <c r="G11" s="84"/>
      <c r="H11" s="84"/>
      <c r="I11" s="81"/>
      <c r="J11" s="83"/>
      <c r="K11" s="83"/>
      <c r="L11" s="77"/>
    </row>
    <row r="12" spans="1:12" ht="61.5" customHeight="1" x14ac:dyDescent="0.25">
      <c r="A12" s="80"/>
      <c r="B12" s="368" t="s">
        <v>175</v>
      </c>
      <c r="C12" s="368"/>
      <c r="D12" s="368"/>
      <c r="E12" s="368"/>
      <c r="F12" s="368"/>
      <c r="G12" s="368"/>
      <c r="H12" s="368"/>
      <c r="I12" s="368"/>
      <c r="J12" s="368"/>
      <c r="K12" s="82"/>
      <c r="L12" s="77"/>
    </row>
    <row r="13" spans="1:12" ht="21" customHeight="1" x14ac:dyDescent="0.25">
      <c r="A13" s="80"/>
      <c r="B13" s="368" t="s">
        <v>401</v>
      </c>
      <c r="C13" s="368"/>
      <c r="D13" s="368"/>
      <c r="E13" s="368"/>
      <c r="F13" s="368"/>
      <c r="G13" s="368"/>
      <c r="H13" s="368"/>
      <c r="I13" s="368"/>
      <c r="J13" s="277"/>
      <c r="K13" s="276"/>
      <c r="L13" s="77"/>
    </row>
    <row r="14" spans="1:12" ht="96.75" customHeight="1" x14ac:dyDescent="0.25">
      <c r="A14" s="77"/>
      <c r="B14" s="366" t="s">
        <v>176</v>
      </c>
      <c r="C14" s="367"/>
      <c r="D14" s="367"/>
      <c r="E14" s="367"/>
      <c r="F14" s="367"/>
      <c r="G14" s="367"/>
      <c r="H14" s="367"/>
      <c r="I14" s="367"/>
      <c r="J14" s="367"/>
      <c r="K14" s="367"/>
      <c r="L14" s="77"/>
    </row>
    <row r="15" spans="1:12" ht="51.75" customHeight="1" x14ac:dyDescent="0.25">
      <c r="A15" s="77"/>
      <c r="B15" s="366" t="s">
        <v>177</v>
      </c>
      <c r="C15" s="367"/>
      <c r="D15" s="367"/>
      <c r="E15" s="367"/>
      <c r="F15" s="367"/>
      <c r="G15" s="367"/>
      <c r="H15" s="367"/>
      <c r="I15" s="367"/>
      <c r="J15" s="367"/>
      <c r="K15" s="367"/>
      <c r="L15" s="77"/>
    </row>
    <row r="16" spans="1:12" ht="69.75" customHeight="1" x14ac:dyDescent="0.25">
      <c r="A16" s="77"/>
      <c r="B16" s="366" t="s">
        <v>178</v>
      </c>
      <c r="C16" s="367"/>
      <c r="D16" s="367"/>
      <c r="E16" s="367"/>
      <c r="F16" s="367"/>
      <c r="G16" s="367"/>
      <c r="H16" s="367"/>
      <c r="I16" s="367"/>
      <c r="J16" s="367"/>
      <c r="K16" s="367"/>
      <c r="L16" s="77"/>
    </row>
    <row r="17" spans="1:12" ht="96" customHeight="1" x14ac:dyDescent="0.25">
      <c r="A17" s="77"/>
      <c r="B17" s="366" t="s">
        <v>179</v>
      </c>
      <c r="C17" s="367"/>
      <c r="D17" s="367"/>
      <c r="E17" s="367"/>
      <c r="F17" s="367"/>
      <c r="G17" s="367"/>
      <c r="H17" s="367"/>
      <c r="I17" s="367"/>
      <c r="J17" s="367"/>
      <c r="K17" s="367"/>
      <c r="L17" s="77"/>
    </row>
    <row r="18" spans="1:12" ht="54.75" customHeight="1" x14ac:dyDescent="0.25">
      <c r="A18" s="80" t="s">
        <v>167</v>
      </c>
      <c r="B18" s="366" t="s">
        <v>180</v>
      </c>
      <c r="C18" s="367"/>
      <c r="D18" s="367"/>
      <c r="E18" s="367"/>
      <c r="F18" s="367"/>
      <c r="G18" s="367"/>
      <c r="H18" s="367"/>
      <c r="I18" s="367"/>
      <c r="J18" s="367"/>
      <c r="K18" s="367"/>
      <c r="L18" s="77"/>
    </row>
    <row r="19" spans="1:12" ht="66" customHeight="1" x14ac:dyDescent="0.25">
      <c r="A19" s="80" t="s">
        <v>167</v>
      </c>
      <c r="B19" s="366" t="s">
        <v>181</v>
      </c>
      <c r="C19" s="367"/>
      <c r="D19" s="367"/>
      <c r="E19" s="367"/>
      <c r="F19" s="367"/>
      <c r="G19" s="367"/>
      <c r="H19" s="367"/>
      <c r="I19" s="367"/>
      <c r="J19" s="367"/>
      <c r="K19" s="367"/>
      <c r="L19" s="77"/>
    </row>
    <row r="20" spans="1:12" ht="106.5" customHeight="1" x14ac:dyDescent="0.25">
      <c r="A20" s="80" t="s">
        <v>167</v>
      </c>
      <c r="B20" s="366" t="s">
        <v>182</v>
      </c>
      <c r="C20" s="366"/>
      <c r="D20" s="366"/>
      <c r="E20" s="366"/>
      <c r="F20" s="366"/>
      <c r="G20" s="366"/>
      <c r="H20" s="366"/>
      <c r="I20" s="366"/>
      <c r="J20" s="366"/>
      <c r="K20" s="366"/>
      <c r="L20" s="77"/>
    </row>
  </sheetData>
  <sheetProtection algorithmName="SHA-512" hashValue="IOM1JgnUXWTHm/4nrxA7QWtWI1qAmV0gzHhN1x2A+ED0mKeheYKkrJlO597ftp4J+0cJYdJgtnvW8Q/0YeTPYw==" saltValue="KznVl/Tvha9Ba/O8b1XFFA==" spinCount="100000" sheet="1" objects="1" scenarios="1"/>
  <mergeCells count="15">
    <mergeCell ref="B19:K19"/>
    <mergeCell ref="B20:K20"/>
    <mergeCell ref="B12:J12"/>
    <mergeCell ref="B14:K14"/>
    <mergeCell ref="B15:K15"/>
    <mergeCell ref="B16:K16"/>
    <mergeCell ref="B17:K17"/>
    <mergeCell ref="B18:K18"/>
    <mergeCell ref="B13:I13"/>
    <mergeCell ref="B10:H10"/>
    <mergeCell ref="B3:K3"/>
    <mergeCell ref="B4:K4"/>
    <mergeCell ref="B5:K5"/>
    <mergeCell ref="B6:K6"/>
    <mergeCell ref="B7:K7"/>
  </mergeCells>
  <hyperlinks>
    <hyperlink ref="A19" location="'3 Eindämmung des Klimawandels'!A108" display="zurück zu Blatt 3"/>
    <hyperlink ref="A18" location="'3 Eindämmung des Klimawandels'!A108" display="zurück zu Blatt 3"/>
    <hyperlink ref="A4" location="'3 Eindämmung des Klimawandels'!A71" display="zurück zu Blatt 3"/>
    <hyperlink ref="A5" location="'3 Eindämmung des Klimawandels'!A73" display="zurück zu Blatt 3"/>
    <hyperlink ref="A6" location="'3 Eindämmung des Klimawandels'!A79" display="zurück zu Blatt 3"/>
    <hyperlink ref="A20" location="'3 Eindämmung des Klimawandels'!A134" display="zurück zu Blatt 3"/>
    <hyperlink ref="B12:J12" r:id="rId1" display=" Für weitere Informationen zur Kalkulation von Scope 3 Emissionen siehe Tabelle 1 in &quot;Technical Guidance for Calculating Scope 3 Emissions&quot; des Greenhouse Gas Protocol (https://ghgprotocol.org/sites/default/files/standards/Scope3_Calculation_Guidance_0.pd"/>
    <hyperlink ref="B9" r:id="rId2" display="https://www.umweltpakt.bayern.de/energie_klima/fachwissen/217/berechnen-sie-ihre-treibhausgasemissionen-mit-co2-rechner"/>
    <hyperlink ref="B8" r:id="rId3" display="https://ecocockpit.de/"/>
    <hyperlink ref="B11" r:id="rId4" display="https://energiekonsens.de/"/>
  </hyperlinks>
  <pageMargins left="0.7" right="0.7" top="0.78740157499999996" bottom="0.78740157499999996" header="0.3" footer="0.3"/>
  <pageSetup paperSize="9" scale="63"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1:N254"/>
  <sheetViews>
    <sheetView showGridLines="0" topLeftCell="A262" zoomScale="85" zoomScaleNormal="85" workbookViewId="0">
      <selection activeCell="E23" sqref="E23"/>
    </sheetView>
  </sheetViews>
  <sheetFormatPr baseColWidth="10" defaultColWidth="11.42578125" defaultRowHeight="15" x14ac:dyDescent="0.25"/>
  <cols>
    <col min="2" max="2" width="7.42578125" customWidth="1"/>
    <col min="3" max="3" width="28.42578125" customWidth="1"/>
    <col min="4" max="4" width="20.28515625" customWidth="1"/>
    <col min="5" max="5" width="32.85546875" customWidth="1"/>
    <col min="6" max="6" width="25.7109375" customWidth="1"/>
    <col min="7" max="7" width="29" customWidth="1"/>
    <col min="8" max="8" width="19.7109375" customWidth="1"/>
    <col min="9" max="9" width="32.85546875" customWidth="1"/>
    <col min="10" max="10" width="21.140625" customWidth="1"/>
    <col min="11" max="11" width="32.28515625" customWidth="1"/>
    <col min="12" max="12" width="8.7109375" customWidth="1"/>
    <col min="13" max="13" width="23.140625" customWidth="1"/>
    <col min="14" max="14" width="23.5703125" customWidth="1"/>
    <col min="15" max="15" width="26.140625" customWidth="1"/>
    <col min="16" max="16" width="24.42578125" customWidth="1"/>
    <col min="17" max="17" width="13.140625" customWidth="1"/>
    <col min="18" max="18" width="15" customWidth="1"/>
    <col min="19" max="20" width="16.140625" customWidth="1"/>
    <col min="21" max="21" width="15.7109375" customWidth="1"/>
    <col min="22" max="22" width="15.140625" customWidth="1"/>
    <col min="23" max="23" width="16.7109375" customWidth="1"/>
  </cols>
  <sheetData>
    <row r="1" spans="2:12" hidden="1" x14ac:dyDescent="0.25"/>
    <row r="2" spans="2:12" ht="26.25" x14ac:dyDescent="0.4">
      <c r="B2" s="255" t="s">
        <v>391</v>
      </c>
    </row>
    <row r="3" spans="2:12" ht="26.25" x14ac:dyDescent="0.4">
      <c r="B3" s="255"/>
    </row>
    <row r="4" spans="2:12" x14ac:dyDescent="0.25">
      <c r="C4" s="103" t="s">
        <v>390</v>
      </c>
      <c r="I4" s="85"/>
      <c r="J4" s="85"/>
      <c r="K4" s="85"/>
      <c r="L4" s="85"/>
    </row>
    <row r="5" spans="2:12" x14ac:dyDescent="0.25">
      <c r="I5" s="85"/>
      <c r="J5" s="85"/>
      <c r="K5" s="85"/>
      <c r="L5" s="85"/>
    </row>
    <row r="6" spans="2:12" x14ac:dyDescent="0.25">
      <c r="C6" s="103" t="s">
        <v>389</v>
      </c>
      <c r="I6" s="85"/>
      <c r="J6" s="85"/>
      <c r="K6" s="85"/>
      <c r="L6" s="85"/>
    </row>
    <row r="7" spans="2:12" x14ac:dyDescent="0.25">
      <c r="I7" s="85"/>
      <c r="J7" s="85"/>
      <c r="K7" s="85"/>
      <c r="L7" s="85"/>
    </row>
    <row r="8" spans="2:12" x14ac:dyDescent="0.25">
      <c r="C8" s="3" t="s">
        <v>227</v>
      </c>
      <c r="I8" s="85"/>
      <c r="J8" s="85"/>
      <c r="K8" s="85"/>
      <c r="L8" s="85"/>
    </row>
    <row r="9" spans="2:12" x14ac:dyDescent="0.25">
      <c r="C9" s="3" t="s">
        <v>219</v>
      </c>
      <c r="I9" s="85"/>
      <c r="J9" s="85"/>
      <c r="K9" s="85"/>
      <c r="L9" s="85"/>
    </row>
    <row r="10" spans="2:12" x14ac:dyDescent="0.25">
      <c r="C10" s="3" t="s">
        <v>318</v>
      </c>
      <c r="I10" s="85"/>
      <c r="J10" s="85"/>
      <c r="K10" s="85"/>
      <c r="L10" s="85"/>
    </row>
    <row r="11" spans="2:12" x14ac:dyDescent="0.25">
      <c r="C11" s="3" t="s">
        <v>388</v>
      </c>
      <c r="I11" s="85"/>
      <c r="J11" s="85"/>
      <c r="K11" s="85"/>
      <c r="L11" s="85"/>
    </row>
    <row r="12" spans="2:12" x14ac:dyDescent="0.25">
      <c r="I12" s="85"/>
      <c r="J12" s="85"/>
      <c r="K12" s="85"/>
      <c r="L12" s="85"/>
    </row>
    <row r="13" spans="2:12" x14ac:dyDescent="0.25">
      <c r="C13" s="149" t="s">
        <v>387</v>
      </c>
      <c r="I13" s="85"/>
      <c r="J13" s="85"/>
      <c r="K13" s="85"/>
      <c r="L13" s="85"/>
    </row>
    <row r="14" spans="2:12" x14ac:dyDescent="0.25">
      <c r="C14" t="s">
        <v>386</v>
      </c>
      <c r="I14" s="85"/>
      <c r="J14" s="85"/>
      <c r="K14" s="85"/>
      <c r="L14" s="85"/>
    </row>
    <row r="15" spans="2:12" x14ac:dyDescent="0.25">
      <c r="I15" s="85"/>
      <c r="J15" s="85"/>
      <c r="K15" s="85"/>
      <c r="L15" s="85"/>
    </row>
    <row r="16" spans="2:12" ht="18.75" x14ac:dyDescent="0.3">
      <c r="C16" s="100" t="s">
        <v>385</v>
      </c>
      <c r="D16" s="249"/>
      <c r="E16" s="100"/>
      <c r="F16" s="100"/>
      <c r="G16" s="99"/>
      <c r="H16" s="99"/>
      <c r="I16" s="270"/>
      <c r="J16" s="85"/>
      <c r="K16" s="85"/>
      <c r="L16" s="85"/>
    </row>
    <row r="17" spans="2:12" x14ac:dyDescent="0.25">
      <c r="I17" s="85"/>
      <c r="J17" s="85"/>
      <c r="K17" s="85"/>
      <c r="L17" s="85"/>
    </row>
    <row r="18" spans="2:12" x14ac:dyDescent="0.25">
      <c r="C18" s="253">
        <v>4.0999999999999996</v>
      </c>
      <c r="D18" s="149" t="s">
        <v>384</v>
      </c>
      <c r="J18" s="85"/>
      <c r="K18" s="85"/>
      <c r="L18" s="85"/>
    </row>
    <row r="19" spans="2:12" ht="18.75" x14ac:dyDescent="0.3">
      <c r="C19" s="250">
        <v>4.2</v>
      </c>
      <c r="D19" s="100" t="s">
        <v>383</v>
      </c>
      <c r="E19" s="100"/>
      <c r="F19" s="100"/>
      <c r="G19" s="100"/>
      <c r="H19" s="100"/>
      <c r="I19" s="249"/>
      <c r="J19" s="85"/>
      <c r="K19" s="85"/>
      <c r="L19" s="85"/>
    </row>
    <row r="20" spans="2:12" x14ac:dyDescent="0.25">
      <c r="C20" s="253">
        <v>4.3</v>
      </c>
      <c r="D20" s="252" t="s">
        <v>382</v>
      </c>
      <c r="J20" s="85"/>
      <c r="K20" s="85"/>
      <c r="L20" s="85"/>
    </row>
    <row r="21" spans="2:12" ht="18.75" x14ac:dyDescent="0.3">
      <c r="C21" s="250">
        <v>4.4000000000000004</v>
      </c>
      <c r="D21" s="251" t="s">
        <v>381</v>
      </c>
      <c r="E21" s="100"/>
      <c r="F21" s="100"/>
      <c r="G21" s="100"/>
      <c r="H21" s="100"/>
      <c r="I21" s="249"/>
      <c r="J21" s="85"/>
      <c r="K21" s="85"/>
      <c r="L21" s="85"/>
    </row>
    <row r="22" spans="2:12" ht="18.75" x14ac:dyDescent="0.3">
      <c r="C22" s="250">
        <v>4.5</v>
      </c>
      <c r="D22" s="100" t="s">
        <v>380</v>
      </c>
      <c r="E22" s="100"/>
      <c r="F22" s="100"/>
      <c r="G22" s="100"/>
      <c r="H22" s="100"/>
      <c r="I22" s="249"/>
      <c r="J22" s="85"/>
      <c r="K22" s="85"/>
      <c r="L22" s="85"/>
    </row>
    <row r="23" spans="2:12" x14ac:dyDescent="0.25">
      <c r="C23" s="269"/>
      <c r="D23" s="268"/>
      <c r="E23" s="268"/>
      <c r="F23" s="268"/>
      <c r="G23" s="220"/>
      <c r="I23" s="85"/>
      <c r="J23" s="85"/>
      <c r="K23" s="85"/>
      <c r="L23" s="85"/>
    </row>
    <row r="24" spans="2:12" ht="18.75" x14ac:dyDescent="0.3">
      <c r="B24" s="160" t="s">
        <v>379</v>
      </c>
      <c r="I24" s="85"/>
      <c r="J24" s="85"/>
      <c r="K24" s="85"/>
      <c r="L24" s="85"/>
    </row>
    <row r="25" spans="2:12" x14ac:dyDescent="0.25">
      <c r="C25" s="247"/>
      <c r="I25" s="85"/>
      <c r="J25" s="85"/>
    </row>
    <row r="26" spans="2:12" x14ac:dyDescent="0.25">
      <c r="C26" s="103" t="s">
        <v>378</v>
      </c>
    </row>
    <row r="27" spans="2:12" x14ac:dyDescent="0.25">
      <c r="C27" s="103" t="s">
        <v>377</v>
      </c>
    </row>
    <row r="28" spans="2:12" x14ac:dyDescent="0.25">
      <c r="C28" s="103" t="s">
        <v>376</v>
      </c>
    </row>
    <row r="29" spans="2:12" x14ac:dyDescent="0.25">
      <c r="C29" s="103" t="s">
        <v>375</v>
      </c>
    </row>
    <row r="30" spans="2:12" x14ac:dyDescent="0.25">
      <c r="C30" s="103" t="s">
        <v>374</v>
      </c>
    </row>
    <row r="31" spans="2:12" x14ac:dyDescent="0.25">
      <c r="C31" s="103"/>
    </row>
    <row r="32" spans="2:12" x14ac:dyDescent="0.25">
      <c r="C32" s="103" t="s">
        <v>394</v>
      </c>
    </row>
    <row r="33" spans="2:7" ht="15.75" thickBot="1" x14ac:dyDescent="0.3">
      <c r="C33" s="103"/>
    </row>
    <row r="34" spans="2:7" ht="31.5" customHeight="1" x14ac:dyDescent="0.25">
      <c r="C34" s="401" t="s">
        <v>372</v>
      </c>
      <c r="D34" s="403" t="s">
        <v>259</v>
      </c>
      <c r="E34" s="404"/>
      <c r="F34" s="404"/>
      <c r="G34" s="405"/>
    </row>
    <row r="35" spans="2:7" ht="40.5" customHeight="1" x14ac:dyDescent="0.25">
      <c r="C35" s="402"/>
      <c r="D35" s="245" t="s">
        <v>227</v>
      </c>
      <c r="E35" s="245" t="s">
        <v>219</v>
      </c>
      <c r="F35" s="244" t="s">
        <v>318</v>
      </c>
      <c r="G35" s="243" t="s">
        <v>295</v>
      </c>
    </row>
    <row r="36" spans="2:7" ht="15.75" x14ac:dyDescent="0.25">
      <c r="C36" s="242" t="s">
        <v>370</v>
      </c>
      <c r="D36" s="241" t="s">
        <v>263</v>
      </c>
      <c r="E36" s="241" t="s">
        <v>263</v>
      </c>
      <c r="F36" s="241" t="s">
        <v>262</v>
      </c>
      <c r="G36" s="240" t="s">
        <v>263</v>
      </c>
    </row>
    <row r="37" spans="2:7" ht="15.75" x14ac:dyDescent="0.25">
      <c r="C37" s="242" t="s">
        <v>369</v>
      </c>
      <c r="D37" s="241" t="s">
        <v>262</v>
      </c>
      <c r="E37" s="241" t="s">
        <v>263</v>
      </c>
      <c r="F37" s="241" t="s">
        <v>262</v>
      </c>
      <c r="G37" s="240" t="s">
        <v>263</v>
      </c>
    </row>
    <row r="38" spans="2:7" ht="15.75" x14ac:dyDescent="0.25">
      <c r="C38" s="267" t="s">
        <v>252</v>
      </c>
      <c r="D38" s="266" t="str">
        <f>IF(OR(D36="hoch",D37="hoch"),"hoch",IF(OR(D36="mittel",D37="mittel"),"mittel",IF(OR(D36="gering",D37="gering"),"gering"," ")))</f>
        <v>mittel</v>
      </c>
      <c r="E38" s="265" t="str">
        <f>IF(OR(E36="hoch",E37="hoch"),"hoch",IF(OR(E36="mittel",E37="mittel"),"mittel",IF(OR(E36="gering",E37="gering"),"gering"," ")))</f>
        <v>gering</v>
      </c>
      <c r="F38" s="265" t="str">
        <f>IF(OR(F36="hoch",F37="hoch"),"hoch",IF(OR(F36="mittel",F37="mittel"),"mittel",IF(OR(F36="gering",F37="gering"),"gering"," ")))</f>
        <v>mittel</v>
      </c>
      <c r="G38" s="264" t="str">
        <f>IF(OR(G36="hoch",G37="hoch"),"hoch",IF(OR(G36="mittel",G37="mittel"),"mittel",IF(OR(G36="gering",G37="gering"),"gering"," ")))</f>
        <v>gering</v>
      </c>
    </row>
    <row r="39" spans="2:7" ht="15.75" thickBot="1" x14ac:dyDescent="0.3">
      <c r="C39" s="263"/>
      <c r="D39" s="259"/>
      <c r="E39" s="259"/>
      <c r="F39" s="259"/>
      <c r="G39" s="257"/>
    </row>
    <row r="40" spans="2:7" x14ac:dyDescent="0.25">
      <c r="C40" s="246"/>
      <c r="D40" s="246"/>
      <c r="E40" s="246"/>
      <c r="F40" s="246"/>
      <c r="G40" s="246"/>
    </row>
    <row r="42" spans="2:7" ht="18.75" x14ac:dyDescent="0.3">
      <c r="B42" s="100" t="s">
        <v>368</v>
      </c>
      <c r="C42" s="99"/>
    </row>
    <row r="43" spans="2:7" ht="18.75" x14ac:dyDescent="0.3">
      <c r="B43" s="232"/>
      <c r="C43" s="220"/>
    </row>
    <row r="44" spans="2:7" x14ac:dyDescent="0.25">
      <c r="C44" s="103" t="s">
        <v>367</v>
      </c>
    </row>
    <row r="45" spans="2:7" x14ac:dyDescent="0.25">
      <c r="C45" s="103"/>
    </row>
    <row r="46" spans="2:7" x14ac:dyDescent="0.25">
      <c r="C46" s="103" t="s">
        <v>366</v>
      </c>
    </row>
    <row r="47" spans="2:7" x14ac:dyDescent="0.25">
      <c r="C47" s="103" t="s">
        <v>365</v>
      </c>
    </row>
    <row r="48" spans="2:7" x14ac:dyDescent="0.25">
      <c r="C48" s="103" t="s">
        <v>364</v>
      </c>
    </row>
    <row r="49" spans="3:10" ht="17.25" customHeight="1" x14ac:dyDescent="0.25">
      <c r="C49" s="103" t="s">
        <v>363</v>
      </c>
      <c r="D49" s="102"/>
    </row>
    <row r="50" spans="3:10" ht="16.5" customHeight="1" x14ac:dyDescent="0.25">
      <c r="C50" s="149"/>
      <c r="D50" s="102"/>
    </row>
    <row r="51" spans="3:10" ht="16.5" customHeight="1" x14ac:dyDescent="0.25">
      <c r="C51" s="103" t="s">
        <v>362</v>
      </c>
      <c r="D51" s="102"/>
    </row>
    <row r="52" spans="3:10" x14ac:dyDescent="0.25">
      <c r="C52" s="149"/>
      <c r="D52" s="102"/>
    </row>
    <row r="53" spans="3:10" ht="19.5" customHeight="1" x14ac:dyDescent="0.25">
      <c r="C53" s="103" t="s">
        <v>361</v>
      </c>
      <c r="D53" s="102"/>
    </row>
    <row r="54" spans="3:10" ht="19.5" customHeight="1" x14ac:dyDescent="0.25">
      <c r="C54" s="231" t="s">
        <v>360</v>
      </c>
      <c r="D54" s="228" t="s">
        <v>359</v>
      </c>
      <c r="E54" s="102"/>
      <c r="F54" s="102"/>
      <c r="G54" s="102"/>
      <c r="H54" s="102"/>
      <c r="I54" s="102"/>
      <c r="J54" s="102"/>
    </row>
    <row r="55" spans="3:10" ht="23.25" customHeight="1" x14ac:dyDescent="0.25">
      <c r="C55" s="230" t="s">
        <v>358</v>
      </c>
      <c r="D55" s="228" t="s">
        <v>357</v>
      </c>
      <c r="E55" s="102"/>
      <c r="F55" s="102"/>
      <c r="G55" s="102"/>
      <c r="H55" s="102"/>
      <c r="I55" s="102"/>
      <c r="J55" s="102"/>
    </row>
    <row r="56" spans="3:10" x14ac:dyDescent="0.25">
      <c r="C56" s="229" t="s">
        <v>356</v>
      </c>
      <c r="D56" s="228" t="s">
        <v>355</v>
      </c>
      <c r="E56" s="102"/>
      <c r="F56" s="102"/>
      <c r="G56" s="102"/>
      <c r="H56" s="102"/>
      <c r="I56" s="102"/>
      <c r="J56" s="102"/>
    </row>
    <row r="57" spans="3:10" x14ac:dyDescent="0.25">
      <c r="E57" s="102"/>
      <c r="F57" s="102"/>
      <c r="G57" s="102"/>
      <c r="H57" s="102"/>
      <c r="I57" s="102"/>
      <c r="J57" s="102"/>
    </row>
    <row r="58" spans="3:10" x14ac:dyDescent="0.25">
      <c r="E58" s="102"/>
      <c r="F58" s="102"/>
      <c r="G58" s="102"/>
      <c r="H58" s="102"/>
      <c r="I58" s="102"/>
      <c r="J58" s="102"/>
    </row>
    <row r="59" spans="3:10" ht="30.75" customHeight="1" x14ac:dyDescent="0.25">
      <c r="C59" s="413" t="s">
        <v>354</v>
      </c>
      <c r="D59" s="413"/>
      <c r="E59" s="413"/>
      <c r="F59" s="413"/>
      <c r="G59" s="413"/>
      <c r="H59" s="413"/>
      <c r="I59" s="413"/>
      <c r="J59" s="102"/>
    </row>
    <row r="60" spans="3:10" ht="7.5" customHeight="1" x14ac:dyDescent="0.25">
      <c r="C60" s="413"/>
      <c r="D60" s="413"/>
      <c r="E60" s="413"/>
      <c r="F60" s="413"/>
      <c r="G60" s="413"/>
      <c r="H60" s="413"/>
      <c r="I60" s="413"/>
      <c r="J60" s="102"/>
    </row>
    <row r="61" spans="3:10" x14ac:dyDescent="0.25">
      <c r="C61" s="227" t="s">
        <v>197</v>
      </c>
      <c r="D61" s="103" t="s">
        <v>353</v>
      </c>
      <c r="E61" s="102"/>
      <c r="F61" s="102"/>
      <c r="G61" s="102"/>
      <c r="H61" s="102"/>
      <c r="I61" s="102"/>
      <c r="J61" s="102"/>
    </row>
    <row r="62" spans="3:10" x14ac:dyDescent="0.25">
      <c r="D62" t="s">
        <v>352</v>
      </c>
      <c r="E62" s="102"/>
      <c r="F62" s="102"/>
      <c r="G62" s="102"/>
      <c r="H62" s="102"/>
      <c r="I62" s="102"/>
      <c r="J62" s="102"/>
    </row>
    <row r="63" spans="3:10" x14ac:dyDescent="0.25">
      <c r="E63" s="102"/>
      <c r="F63" s="102"/>
      <c r="G63" s="102"/>
      <c r="H63" s="102"/>
      <c r="I63" s="102"/>
      <c r="J63" s="102"/>
    </row>
    <row r="64" spans="3:10" x14ac:dyDescent="0.25">
      <c r="C64" s="227" t="s">
        <v>197</v>
      </c>
      <c r="D64" s="103" t="s">
        <v>350</v>
      </c>
    </row>
    <row r="65" spans="3:11" x14ac:dyDescent="0.25">
      <c r="C65" s="226"/>
      <c r="D65" t="s">
        <v>349</v>
      </c>
    </row>
    <row r="66" spans="3:11" ht="15.75" thickBot="1" x14ac:dyDescent="0.3">
      <c r="C66" s="226"/>
    </row>
    <row r="67" spans="3:11" ht="15.75" thickBot="1" x14ac:dyDescent="0.3">
      <c r="C67" s="397" t="s">
        <v>348</v>
      </c>
      <c r="D67" s="406" t="s">
        <v>259</v>
      </c>
      <c r="E67" s="407"/>
      <c r="F67" s="407"/>
      <c r="G67" s="408"/>
    </row>
    <row r="68" spans="3:11" ht="30.75" thickBot="1" x14ac:dyDescent="0.3">
      <c r="C68" s="398"/>
      <c r="D68" s="154" t="s">
        <v>227</v>
      </c>
      <c r="E68" s="154" t="s">
        <v>296</v>
      </c>
      <c r="F68" s="154" t="s">
        <v>214</v>
      </c>
      <c r="G68" s="154" t="s">
        <v>295</v>
      </c>
    </row>
    <row r="69" spans="3:11" ht="147.75" customHeight="1" x14ac:dyDescent="0.25">
      <c r="C69" s="397" t="s">
        <v>317</v>
      </c>
      <c r="D69" s="152" t="s">
        <v>347</v>
      </c>
      <c r="E69" s="152" t="s">
        <v>346</v>
      </c>
      <c r="F69" s="152" t="s">
        <v>345</v>
      </c>
      <c r="G69" s="410" t="s">
        <v>344</v>
      </c>
    </row>
    <row r="70" spans="3:11" ht="154.5" customHeight="1" x14ac:dyDescent="0.25">
      <c r="C70" s="409"/>
      <c r="D70" s="224" t="s">
        <v>343</v>
      </c>
      <c r="E70" s="224" t="s">
        <v>342</v>
      </c>
      <c r="F70" s="225" t="s">
        <v>341</v>
      </c>
      <c r="G70" s="411"/>
    </row>
    <row r="71" spans="3:11" ht="179.25" customHeight="1" x14ac:dyDescent="0.25">
      <c r="C71" s="409"/>
      <c r="D71" s="225" t="s">
        <v>340</v>
      </c>
      <c r="E71" s="262" t="s">
        <v>339</v>
      </c>
      <c r="F71" s="223"/>
      <c r="G71" s="411"/>
    </row>
    <row r="72" spans="3:11" ht="129" customHeight="1" thickBot="1" x14ac:dyDescent="0.3">
      <c r="C72" s="398"/>
      <c r="D72" s="222"/>
      <c r="E72" s="150" t="s">
        <v>338</v>
      </c>
      <c r="F72" s="222"/>
      <c r="G72" s="412"/>
    </row>
    <row r="73" spans="3:11" ht="171" customHeight="1" x14ac:dyDescent="0.25">
      <c r="C73" s="397" t="s">
        <v>316</v>
      </c>
      <c r="D73" s="152" t="s">
        <v>337</v>
      </c>
      <c r="E73" s="152" t="s">
        <v>336</v>
      </c>
      <c r="F73" s="152" t="s">
        <v>335</v>
      </c>
      <c r="G73" s="152" t="s">
        <v>334</v>
      </c>
    </row>
    <row r="74" spans="3:11" ht="148.5" customHeight="1" thickBot="1" x14ac:dyDescent="0.3">
      <c r="C74" s="398"/>
      <c r="D74" s="150" t="s">
        <v>333</v>
      </c>
      <c r="E74" s="261" t="s">
        <v>332</v>
      </c>
      <c r="F74" s="150" t="s">
        <v>331</v>
      </c>
      <c r="G74" s="150" t="s">
        <v>330</v>
      </c>
    </row>
    <row r="75" spans="3:11" ht="160.5" customHeight="1" thickBot="1" x14ac:dyDescent="0.3">
      <c r="C75" s="151" t="s">
        <v>315</v>
      </c>
      <c r="D75" s="150" t="s">
        <v>329</v>
      </c>
      <c r="E75" s="150" t="s">
        <v>328</v>
      </c>
      <c r="F75" s="150" t="s">
        <v>327</v>
      </c>
      <c r="G75" s="150" t="s">
        <v>326</v>
      </c>
    </row>
    <row r="76" spans="3:11" ht="200.25" customHeight="1" thickBot="1" x14ac:dyDescent="0.3">
      <c r="C76" s="151" t="s">
        <v>314</v>
      </c>
      <c r="D76" s="150" t="s">
        <v>325</v>
      </c>
      <c r="E76" s="150" t="s">
        <v>324</v>
      </c>
      <c r="F76" s="150" t="s">
        <v>323</v>
      </c>
      <c r="G76" s="150" t="s">
        <v>322</v>
      </c>
    </row>
    <row r="77" spans="3:11" x14ac:dyDescent="0.25">
      <c r="C77" s="221"/>
    </row>
    <row r="78" spans="3:11" x14ac:dyDescent="0.25">
      <c r="C78" s="99"/>
      <c r="D78" s="99"/>
      <c r="E78" s="99"/>
      <c r="F78" s="99"/>
      <c r="G78" s="99"/>
      <c r="H78" s="99"/>
      <c r="I78" s="99"/>
      <c r="J78" s="99"/>
      <c r="K78" s="99"/>
    </row>
    <row r="79" spans="3:11" ht="18.75" x14ac:dyDescent="0.3">
      <c r="C79" s="100" t="s">
        <v>393</v>
      </c>
      <c r="D79" s="100"/>
      <c r="E79" s="100"/>
      <c r="F79" s="100"/>
      <c r="G79" s="100"/>
      <c r="H79" s="100"/>
      <c r="I79" s="100"/>
      <c r="J79" s="99"/>
      <c r="K79" s="99"/>
    </row>
    <row r="80" spans="3:11" x14ac:dyDescent="0.25">
      <c r="C80" s="99"/>
      <c r="D80" s="99"/>
      <c r="E80" s="99"/>
      <c r="F80" s="99"/>
      <c r="G80" s="99"/>
      <c r="H80" s="99"/>
      <c r="I80" s="99"/>
      <c r="J80" s="99"/>
      <c r="K80" s="99"/>
    </row>
    <row r="81" spans="2:12" ht="15.75" thickBot="1" x14ac:dyDescent="0.3">
      <c r="C81" s="220"/>
      <c r="D81" s="220"/>
      <c r="E81" s="220"/>
      <c r="F81" s="220"/>
      <c r="G81" s="220"/>
      <c r="H81" s="220"/>
      <c r="I81" s="220"/>
      <c r="J81" s="220"/>
      <c r="K81" s="220"/>
    </row>
    <row r="82" spans="2:12" ht="41.25" customHeight="1" x14ac:dyDescent="0.25">
      <c r="C82" s="373" t="s">
        <v>320</v>
      </c>
      <c r="D82" s="376" t="s">
        <v>259</v>
      </c>
      <c r="E82" s="377"/>
      <c r="F82" s="377"/>
      <c r="G82" s="377"/>
      <c r="H82" s="377"/>
      <c r="I82" s="377"/>
      <c r="J82" s="377"/>
      <c r="K82" s="378"/>
      <c r="L82" s="219"/>
    </row>
    <row r="83" spans="2:12" ht="49.5" customHeight="1" x14ac:dyDescent="0.25">
      <c r="C83" s="374"/>
      <c r="D83" s="399" t="s">
        <v>227</v>
      </c>
      <c r="E83" s="400"/>
      <c r="F83" s="399" t="s">
        <v>219</v>
      </c>
      <c r="G83" s="400"/>
      <c r="H83" s="381" t="s">
        <v>318</v>
      </c>
      <c r="I83" s="382"/>
      <c r="J83" s="381" t="s">
        <v>295</v>
      </c>
      <c r="K83" s="383"/>
    </row>
    <row r="84" spans="2:12" ht="46.5" customHeight="1" x14ac:dyDescent="0.25">
      <c r="C84" s="375"/>
      <c r="D84" s="129" t="s">
        <v>301</v>
      </c>
      <c r="E84" s="130" t="s">
        <v>257</v>
      </c>
      <c r="F84" s="129" t="s">
        <v>301</v>
      </c>
      <c r="G84" s="130" t="s">
        <v>257</v>
      </c>
      <c r="H84" s="129" t="s">
        <v>301</v>
      </c>
      <c r="I84" s="130" t="s">
        <v>257</v>
      </c>
      <c r="J84" s="129" t="s">
        <v>301</v>
      </c>
      <c r="K84" s="128" t="s">
        <v>257</v>
      </c>
    </row>
    <row r="85" spans="2:12" ht="55.5" customHeight="1" x14ac:dyDescent="0.25">
      <c r="C85" s="215" t="s">
        <v>317</v>
      </c>
      <c r="D85" s="125"/>
      <c r="E85" s="308"/>
      <c r="F85" s="125"/>
      <c r="G85" s="308"/>
      <c r="H85" s="125"/>
      <c r="I85" s="308"/>
      <c r="J85" s="125"/>
      <c r="K85" s="311"/>
    </row>
    <row r="86" spans="2:12" ht="55.5" customHeight="1" x14ac:dyDescent="0.25">
      <c r="C86" s="214" t="s">
        <v>316</v>
      </c>
      <c r="D86" s="121"/>
      <c r="E86" s="309"/>
      <c r="F86" s="121"/>
      <c r="G86" s="309"/>
      <c r="H86" s="121"/>
      <c r="I86" s="309"/>
      <c r="J86" s="121"/>
      <c r="K86" s="312"/>
    </row>
    <row r="87" spans="2:12" ht="55.5" customHeight="1" x14ac:dyDescent="0.25">
      <c r="C87" s="214" t="s">
        <v>315</v>
      </c>
      <c r="D87" s="121"/>
      <c r="E87" s="309"/>
      <c r="F87" s="121"/>
      <c r="G87" s="309"/>
      <c r="H87" s="121"/>
      <c r="I87" s="309"/>
      <c r="J87" s="121"/>
      <c r="K87" s="312"/>
    </row>
    <row r="88" spans="2:12" ht="55.5" customHeight="1" x14ac:dyDescent="0.25">
      <c r="C88" s="218" t="s">
        <v>314</v>
      </c>
      <c r="D88" s="117"/>
      <c r="E88" s="310"/>
      <c r="F88" s="217"/>
      <c r="G88" s="310"/>
      <c r="H88" s="117"/>
      <c r="I88" s="310"/>
      <c r="J88" s="117"/>
      <c r="K88" s="313"/>
    </row>
    <row r="89" spans="2:12" ht="25.5" customHeight="1" thickBot="1" x14ac:dyDescent="0.3">
      <c r="C89" s="111" t="s">
        <v>252</v>
      </c>
      <c r="D89" s="211" t="str">
        <f>IF(OR(D85="hoch",D86="hoch",D87="hoch",D88="hoch"),"hoch",IF(OR(D85="mittel",D86="mittel",D87="mittel",D88="mittel"),"mittel",IF(OR(D85="gering",D86="gering",D87="gering",D88="gering"),"gering"," ")))</f>
        <v xml:space="preserve"> </v>
      </c>
      <c r="E89" s="108"/>
      <c r="F89" s="211" t="str">
        <f>IF(OR(F85="hoch",F86="hoch",F87="hoch",F88="hoch"),"hoch",IF(OR(F85="mittel",F86="mittel",F87="mittel",F88="mittel"),"mittel",IF(OR(F85="gering",F86="gering",F87="gering",F88="gering"),"gering"," ")))</f>
        <v xml:space="preserve"> </v>
      </c>
      <c r="G89" s="108"/>
      <c r="H89" s="211" t="str">
        <f>IF(OR(H85="hoch",H86="hoch",H87="hoch",H88="hoch"),"hoch",IF(OR(H85="mittel",H86="mittel",H87="mittel",H88="mittel"),"mittel",IF(OR(H85="gering",H86="gering",H87="gering",H88="gering"),"gering"," ")))</f>
        <v xml:space="preserve"> </v>
      </c>
      <c r="I89" s="108"/>
      <c r="J89" s="211" t="str">
        <f>IF(OR(J85="hoch",J86="hoch",J87="hoch",J88="hoch"),"hoch",IF(OR(J85="mittel",J86="mittel",J87="mittel",J88="mittel"),"mittel",IF(OR(J85="gering",J86="gering",J87="gering",J88="gering"),"gering"," ")))</f>
        <v xml:space="preserve"> </v>
      </c>
      <c r="K89" s="106"/>
    </row>
    <row r="92" spans="2:12" ht="15.75" x14ac:dyDescent="0.25">
      <c r="C92" s="136" t="s">
        <v>264</v>
      </c>
      <c r="D92" s="139" t="s">
        <v>263</v>
      </c>
      <c r="E92" s="138" t="s">
        <v>262</v>
      </c>
      <c r="F92" s="137" t="s">
        <v>261</v>
      </c>
    </row>
    <row r="93" spans="2:12" ht="19.5" customHeight="1" x14ac:dyDescent="0.25"/>
    <row r="95" spans="2:12" ht="18.75" x14ac:dyDescent="0.3">
      <c r="B95" s="160" t="s">
        <v>313</v>
      </c>
    </row>
    <row r="96" spans="2:12" x14ac:dyDescent="0.25">
      <c r="C96" s="104"/>
    </row>
    <row r="97" spans="3:7" x14ac:dyDescent="0.25">
      <c r="C97" s="103" t="s">
        <v>312</v>
      </c>
    </row>
    <row r="98" spans="3:7" x14ac:dyDescent="0.25">
      <c r="C98" s="149" t="s">
        <v>311</v>
      </c>
    </row>
    <row r="100" spans="3:7" x14ac:dyDescent="0.25">
      <c r="C100" s="103" t="s">
        <v>310</v>
      </c>
    </row>
    <row r="101" spans="3:7" x14ac:dyDescent="0.25">
      <c r="C101" t="s">
        <v>309</v>
      </c>
    </row>
    <row r="102" spans="3:7" x14ac:dyDescent="0.25">
      <c r="C102" t="s">
        <v>308</v>
      </c>
    </row>
    <row r="104" spans="3:7" x14ac:dyDescent="0.25">
      <c r="C104" s="103" t="s">
        <v>307</v>
      </c>
    </row>
    <row r="105" spans="3:7" x14ac:dyDescent="0.25">
      <c r="C105" s="103" t="s">
        <v>306</v>
      </c>
    </row>
    <row r="106" spans="3:7" x14ac:dyDescent="0.25">
      <c r="C106" t="s">
        <v>305</v>
      </c>
    </row>
    <row r="107" spans="3:7" ht="15.75" thickBot="1" x14ac:dyDescent="0.3"/>
    <row r="108" spans="3:7" ht="15.75" customHeight="1" x14ac:dyDescent="0.25">
      <c r="C108" s="373" t="s">
        <v>304</v>
      </c>
      <c r="D108" s="384"/>
      <c r="E108" s="196"/>
      <c r="F108" s="195"/>
      <c r="G108" s="194"/>
    </row>
    <row r="109" spans="3:7" ht="15.75" x14ac:dyDescent="0.25">
      <c r="C109" s="374"/>
      <c r="D109" s="385"/>
      <c r="E109" s="387" t="s">
        <v>302</v>
      </c>
      <c r="F109" s="388"/>
      <c r="G109" s="389"/>
    </row>
    <row r="110" spans="3:7" ht="16.5" thickBot="1" x14ac:dyDescent="0.3">
      <c r="C110" s="375"/>
      <c r="D110" s="386"/>
      <c r="E110" s="193" t="s">
        <v>261</v>
      </c>
      <c r="F110" s="192" t="s">
        <v>262</v>
      </c>
      <c r="G110" s="191" t="s">
        <v>263</v>
      </c>
    </row>
    <row r="111" spans="3:7" ht="16.5" thickTop="1" x14ac:dyDescent="0.25">
      <c r="C111" s="390" t="s">
        <v>301</v>
      </c>
      <c r="D111" s="393" t="s">
        <v>261</v>
      </c>
      <c r="E111" s="190" t="str">
        <f>IF(AND(D38="hoch",D89="hoch"),"Hitze","")</f>
        <v/>
      </c>
      <c r="F111" s="210" t="str">
        <f>IF(AND(D38="mittel",D89="hoch"),"Hitze","")</f>
        <v/>
      </c>
      <c r="G111" s="187" t="str">
        <f>IF(AND(D38="gering",D89="hoch"),"Hitze","")</f>
        <v/>
      </c>
    </row>
    <row r="112" spans="3:7" ht="15.75" x14ac:dyDescent="0.25">
      <c r="C112" s="391"/>
      <c r="D112" s="394"/>
      <c r="E112" s="182" t="str">
        <f>IF(AND(E38="hoch",F89="hoch"),"Dürre","")</f>
        <v/>
      </c>
      <c r="F112" s="209" t="str">
        <f>IF(AND(E38="mittel",E38="hoch"),"Dürre","")</f>
        <v/>
      </c>
      <c r="G112" s="187" t="str">
        <f>IF(AND(E38="gering",F89="hoch"),"Dürre","")</f>
        <v/>
      </c>
    </row>
    <row r="113" spans="2:8" ht="32.25" customHeight="1" x14ac:dyDescent="0.25">
      <c r="C113" s="391"/>
      <c r="D113" s="394"/>
      <c r="E113" s="180" t="str">
        <f>IF(AND(F38="hoch",H89="hoch"),"Überschwemmung und Starkregen","")</f>
        <v/>
      </c>
      <c r="F113" s="208" t="str">
        <f>IF(AND(F38="mittel",H89="hoch"),"Überschwemmung und Starkregen","")</f>
        <v/>
      </c>
      <c r="G113" s="185" t="str">
        <f>IF(AND(F38="gering",H89="hoch"),"Überschwemmung und Starkregen","")</f>
        <v/>
      </c>
    </row>
    <row r="114" spans="2:8" ht="27" customHeight="1" thickBot="1" x14ac:dyDescent="0.3">
      <c r="C114" s="391"/>
      <c r="D114" s="395"/>
      <c r="E114" s="178" t="str">
        <f>IF(AND(G38="hoch",J89="hoch"),"Sturm","")</f>
        <v/>
      </c>
      <c r="F114" s="207" t="str">
        <f>IF(AND(G38="mittel",G38="hoch"),"Sturm","")</f>
        <v/>
      </c>
      <c r="G114" s="206" t="str">
        <f>IF(AND(G38="gering",J89="hoch"),"Sturm","")</f>
        <v/>
      </c>
    </row>
    <row r="115" spans="2:8" ht="28.5" customHeight="1" thickTop="1" x14ac:dyDescent="0.25">
      <c r="C115" s="391"/>
      <c r="D115" s="394" t="s">
        <v>262</v>
      </c>
      <c r="E115" s="182" t="str">
        <f>IF(AND(D38="hoch",D89="mittel"),"Hitze","")</f>
        <v/>
      </c>
      <c r="F115" s="205" t="str">
        <f>IF(AND(D38="mittel",D89="mittel"),"Hitze","")</f>
        <v/>
      </c>
      <c r="G115" s="172" t="str">
        <f>IF(AND(D38="gering",D89="mittel"),"Hitze","")</f>
        <v/>
      </c>
    </row>
    <row r="116" spans="2:8" ht="30" customHeight="1" x14ac:dyDescent="0.25">
      <c r="C116" s="391"/>
      <c r="D116" s="394"/>
      <c r="E116" s="182" t="str">
        <f>IF(AND(E38="hoch",F89="mittel"),"Dürre","")</f>
        <v/>
      </c>
      <c r="F116" s="204" t="str">
        <f>IF(AND(E38="mittel",F89="mittel"),"Dürre","")</f>
        <v/>
      </c>
      <c r="G116" s="172" t="str">
        <f>IF(AND(E38="gering",F89="mittel"),"Dürre","")</f>
        <v/>
      </c>
    </row>
    <row r="117" spans="2:8" ht="30.75" customHeight="1" x14ac:dyDescent="0.25">
      <c r="C117" s="391"/>
      <c r="D117" s="394"/>
      <c r="E117" s="180" t="str">
        <f>IF(AND(F38="hoch",H89="mittel"),"Überschwemmung und Starkregen","")</f>
        <v/>
      </c>
      <c r="F117" s="203" t="str">
        <f>IF(AND(F38="mittel",H89="mittel"),"Überschwemmung und Starkregen","")</f>
        <v/>
      </c>
      <c r="G117" s="169" t="str">
        <f>IF(AND(F38="gering",H89="mittel"),"Überschwemmung und Starkregen","")</f>
        <v/>
      </c>
    </row>
    <row r="118" spans="2:8" ht="23.25" customHeight="1" thickBot="1" x14ac:dyDescent="0.3">
      <c r="C118" s="391"/>
      <c r="D118" s="395"/>
      <c r="E118" s="178" t="str">
        <f>IF(AND(G38="hoch",J89="mittel"),"Sturm","")</f>
        <v/>
      </c>
      <c r="F118" s="202" t="str">
        <f>IF(AND(G38="mittel",J89="mittel"),"Sturm","")</f>
        <v/>
      </c>
      <c r="G118" s="201" t="str">
        <f>IF(AND(G38="gering",J89="mittel"),"Sturm","")</f>
        <v/>
      </c>
    </row>
    <row r="119" spans="2:8" ht="24" customHeight="1" thickTop="1" x14ac:dyDescent="0.25">
      <c r="C119" s="391"/>
      <c r="D119" s="394" t="s">
        <v>263</v>
      </c>
      <c r="E119" s="200" t="str">
        <f>IF(AND(D38="hoch",D89="gering"),"Hitze","")</f>
        <v/>
      </c>
      <c r="F119" s="199" t="str">
        <f>IF(AND(D38="mittel",D89="gering"),"Hitze","")</f>
        <v/>
      </c>
      <c r="G119" s="172" t="str">
        <f>IF(AND(D38="gering",D89="gering"),"Hitze","")</f>
        <v/>
      </c>
    </row>
    <row r="120" spans="2:8" ht="26.25" customHeight="1" x14ac:dyDescent="0.25">
      <c r="C120" s="391"/>
      <c r="D120" s="394"/>
      <c r="E120" s="174" t="str">
        <f>IF(AND(E38="hoch",F89="gering"),"Dürre","")</f>
        <v/>
      </c>
      <c r="F120" s="199" t="str">
        <f>IF(AND(E38="mittel",F89="gering"),"Dürre","")</f>
        <v/>
      </c>
      <c r="G120" s="172" t="str">
        <f>IF(AND(E38="gering",F89="gering"),"Dürre","")</f>
        <v/>
      </c>
    </row>
    <row r="121" spans="2:8" ht="32.25" customHeight="1" x14ac:dyDescent="0.25">
      <c r="C121" s="391"/>
      <c r="D121" s="394"/>
      <c r="E121" s="171" t="str">
        <f>IF(AND(F38="hoch",H89="gering"),"Überschwemmung und Starkregen","")</f>
        <v/>
      </c>
      <c r="F121" s="198" t="str">
        <f>IF(AND(F38="mittel",H89="gering"),"Überschwemmung und Starkregen","")</f>
        <v/>
      </c>
      <c r="G121" s="169" t="str">
        <f>IF(AND(F38="gering",H89="gering"),"Überschwemmung und Starkregen","")</f>
        <v/>
      </c>
    </row>
    <row r="122" spans="2:8" ht="16.5" thickBot="1" x14ac:dyDescent="0.3">
      <c r="C122" s="392"/>
      <c r="D122" s="396"/>
      <c r="E122" s="168" t="str">
        <f>IF(AND(G38="hoch",J89="gering"),"Sturm","")</f>
        <v/>
      </c>
      <c r="F122" s="197" t="str">
        <f>IF(AND(G38="mittel",J89="gering"),"Sturm","")</f>
        <v/>
      </c>
      <c r="G122" s="166" t="str">
        <f>IF(AND(G38="gering",J89="gering"),"Sturm","")</f>
        <v/>
      </c>
    </row>
    <row r="125" spans="2:8" ht="15.75" x14ac:dyDescent="0.25">
      <c r="C125" s="136" t="s">
        <v>264</v>
      </c>
      <c r="D125" s="139" t="s">
        <v>263</v>
      </c>
      <c r="E125" s="138" t="s">
        <v>262</v>
      </c>
      <c r="F125" s="137" t="s">
        <v>261</v>
      </c>
    </row>
    <row r="126" spans="2:8" ht="15.75" x14ac:dyDescent="0.25">
      <c r="C126" s="136"/>
      <c r="D126" s="135"/>
      <c r="E126" s="135"/>
      <c r="F126" s="135"/>
    </row>
    <row r="127" spans="2:8" ht="15.75" x14ac:dyDescent="0.25">
      <c r="C127" s="165"/>
      <c r="D127" s="164"/>
      <c r="E127" s="163"/>
      <c r="F127" s="162"/>
      <c r="G127" s="162"/>
      <c r="H127" s="161"/>
    </row>
    <row r="128" spans="2:8" ht="18.75" x14ac:dyDescent="0.3">
      <c r="B128" s="100" t="s">
        <v>300</v>
      </c>
      <c r="C128" s="100"/>
    </row>
    <row r="129" spans="2:7" ht="18.75" x14ac:dyDescent="0.3">
      <c r="B129" s="232"/>
      <c r="C129" s="232"/>
    </row>
    <row r="130" spans="2:7" ht="18.75" x14ac:dyDescent="0.3">
      <c r="B130" s="160"/>
      <c r="C130" s="103" t="s">
        <v>299</v>
      </c>
    </row>
    <row r="131" spans="2:7" ht="22.5" customHeight="1" x14ac:dyDescent="0.25">
      <c r="C131" s="149" t="s">
        <v>298</v>
      </c>
    </row>
    <row r="132" spans="2:7" ht="22.5" customHeight="1" x14ac:dyDescent="0.25">
      <c r="C132" s="149" t="s">
        <v>297</v>
      </c>
    </row>
    <row r="133" spans="2:7" ht="22.5" customHeight="1" thickBot="1" x14ac:dyDescent="0.3">
      <c r="C133" s="149"/>
    </row>
    <row r="134" spans="2:7" ht="22.5" customHeight="1" thickBot="1" x14ac:dyDescent="0.3">
      <c r="C134" s="159" t="s">
        <v>258</v>
      </c>
      <c r="D134" s="158" t="s">
        <v>259</v>
      </c>
      <c r="E134" s="157"/>
      <c r="F134" s="157"/>
      <c r="G134" s="156"/>
    </row>
    <row r="135" spans="2:7" ht="33.75" customHeight="1" thickBot="1" x14ac:dyDescent="0.3">
      <c r="C135" s="155"/>
      <c r="D135" s="154" t="s">
        <v>227</v>
      </c>
      <c r="E135" s="154" t="s">
        <v>296</v>
      </c>
      <c r="F135" s="154" t="s">
        <v>214</v>
      </c>
      <c r="G135" s="154" t="s">
        <v>295</v>
      </c>
    </row>
    <row r="136" spans="2:7" ht="240" customHeight="1" thickBot="1" x14ac:dyDescent="0.3">
      <c r="C136" s="151" t="s">
        <v>256</v>
      </c>
      <c r="D136" s="150" t="s">
        <v>294</v>
      </c>
      <c r="E136" s="150" t="s">
        <v>293</v>
      </c>
      <c r="F136" s="150" t="s">
        <v>292</v>
      </c>
      <c r="G136" s="150" t="s">
        <v>291</v>
      </c>
    </row>
    <row r="137" spans="2:7" ht="163.5" customHeight="1" x14ac:dyDescent="0.25">
      <c r="C137" s="153" t="s">
        <v>290</v>
      </c>
      <c r="D137" s="152" t="s">
        <v>289</v>
      </c>
      <c r="E137" s="152" t="s">
        <v>288</v>
      </c>
      <c r="F137" s="152" t="s">
        <v>287</v>
      </c>
      <c r="G137" s="152" t="s">
        <v>286</v>
      </c>
    </row>
    <row r="138" spans="2:7" ht="135.75" thickBot="1" x14ac:dyDescent="0.3">
      <c r="C138" s="151"/>
      <c r="D138" s="150" t="s">
        <v>285</v>
      </c>
      <c r="E138" s="150" t="s">
        <v>285</v>
      </c>
      <c r="F138" s="150" t="s">
        <v>285</v>
      </c>
      <c r="G138" s="150" t="s">
        <v>285</v>
      </c>
    </row>
    <row r="139" spans="2:7" ht="90.75" thickBot="1" x14ac:dyDescent="0.3">
      <c r="C139" s="151" t="s">
        <v>254</v>
      </c>
      <c r="D139" s="150" t="s">
        <v>284</v>
      </c>
      <c r="E139" s="150" t="s">
        <v>283</v>
      </c>
      <c r="F139" s="150" t="s">
        <v>282</v>
      </c>
      <c r="G139" s="150" t="s">
        <v>281</v>
      </c>
    </row>
    <row r="140" spans="2:7" ht="15.75" thickBot="1" x14ac:dyDescent="0.3">
      <c r="C140" s="370" t="s">
        <v>280</v>
      </c>
      <c r="D140" s="371"/>
      <c r="E140" s="371"/>
      <c r="F140" s="371"/>
      <c r="G140" s="372"/>
    </row>
    <row r="141" spans="2:7" ht="135.75" thickBot="1" x14ac:dyDescent="0.3">
      <c r="C141" s="151" t="s">
        <v>279</v>
      </c>
      <c r="D141" s="150" t="s">
        <v>278</v>
      </c>
      <c r="E141" s="150" t="s">
        <v>277</v>
      </c>
      <c r="F141" s="150" t="s">
        <v>276</v>
      </c>
      <c r="G141" s="150" t="s">
        <v>275</v>
      </c>
    </row>
    <row r="142" spans="2:7" ht="22.5" customHeight="1" x14ac:dyDescent="0.25">
      <c r="C142" s="149"/>
    </row>
    <row r="143" spans="2:7" ht="21" customHeight="1" x14ac:dyDescent="0.25">
      <c r="C143" s="104"/>
    </row>
    <row r="144" spans="2:7" ht="17.25" customHeight="1" x14ac:dyDescent="0.25">
      <c r="C144" s="103" t="s">
        <v>274</v>
      </c>
    </row>
    <row r="145" spans="3:11" ht="18" customHeight="1" x14ac:dyDescent="0.25">
      <c r="C145" s="148" t="s">
        <v>273</v>
      </c>
      <c r="D145" s="104" t="s">
        <v>272</v>
      </c>
    </row>
    <row r="146" spans="3:11" ht="18" customHeight="1" x14ac:dyDescent="0.25">
      <c r="C146" s="147" t="s">
        <v>271</v>
      </c>
      <c r="D146" s="104" t="s">
        <v>270</v>
      </c>
    </row>
    <row r="147" spans="3:11" ht="20.25" customHeight="1" x14ac:dyDescent="0.25">
      <c r="C147" s="146" t="s">
        <v>269</v>
      </c>
      <c r="D147" s="104" t="s">
        <v>268</v>
      </c>
    </row>
    <row r="149" spans="3:11" ht="18.75" x14ac:dyDescent="0.3">
      <c r="C149" s="100"/>
      <c r="D149" s="100"/>
      <c r="E149" s="100"/>
      <c r="F149" s="100"/>
      <c r="G149" s="100"/>
      <c r="H149" s="100"/>
      <c r="I149" s="100"/>
      <c r="J149" s="99"/>
      <c r="K149" s="99"/>
    </row>
    <row r="150" spans="3:11" ht="20.25" customHeight="1" x14ac:dyDescent="0.3">
      <c r="C150" s="100" t="s">
        <v>392</v>
      </c>
      <c r="D150" s="100"/>
      <c r="E150" s="100"/>
      <c r="F150" s="100"/>
      <c r="G150" s="100"/>
      <c r="H150" s="100"/>
      <c r="I150" s="100"/>
      <c r="J150" s="99"/>
      <c r="K150" s="99"/>
    </row>
    <row r="151" spans="3:11" ht="20.25" customHeight="1" x14ac:dyDescent="0.3">
      <c r="C151" s="100" t="s">
        <v>266</v>
      </c>
      <c r="D151" s="100"/>
      <c r="E151" s="100"/>
      <c r="F151" s="100"/>
      <c r="G151" s="100"/>
      <c r="H151" s="100"/>
      <c r="I151" s="100"/>
      <c r="J151" s="99"/>
      <c r="K151" s="99"/>
    </row>
    <row r="152" spans="3:11" ht="20.25" customHeight="1" x14ac:dyDescent="0.3">
      <c r="C152" s="100"/>
      <c r="D152" s="100"/>
      <c r="E152" s="100"/>
      <c r="F152" s="100"/>
      <c r="G152" s="100"/>
      <c r="H152" s="100"/>
      <c r="I152" s="100"/>
      <c r="J152" s="99"/>
      <c r="K152" s="99"/>
    </row>
    <row r="153" spans="3:11" ht="20.25" customHeight="1" thickBot="1" x14ac:dyDescent="0.3"/>
    <row r="154" spans="3:11" ht="30.75" customHeight="1" x14ac:dyDescent="0.25">
      <c r="C154" s="373" t="s">
        <v>265</v>
      </c>
      <c r="D154" s="376" t="s">
        <v>259</v>
      </c>
      <c r="E154" s="377"/>
      <c r="F154" s="377"/>
      <c r="G154" s="377"/>
      <c r="H154" s="377"/>
      <c r="I154" s="377"/>
      <c r="J154" s="377"/>
      <c r="K154" s="378"/>
    </row>
    <row r="155" spans="3:11" ht="33.75" customHeight="1" x14ac:dyDescent="0.25">
      <c r="C155" s="374"/>
      <c r="D155" s="379" t="str">
        <f>IF(OR(E111="Hitze",E115="Hitze",E119="Hitze",F111="Hitze",F115="Hitze",G111="Hitze"),"Hitze","keine ausreichende Anfälligkeit")</f>
        <v>keine ausreichende Anfälligkeit</v>
      </c>
      <c r="E155" s="380"/>
      <c r="F155" s="381" t="str">
        <f>IF(OR(E112="Dürre",E116="Dürre",E120="Dürre"="Dürre",F112="Dürre",F116="Dürre",G112="Dürre"),"Dürre","keine ausreichende Anfälligkeit")</f>
        <v>keine ausreichende Anfälligkeit</v>
      </c>
      <c r="G155" s="382"/>
      <c r="H155" s="381" t="str">
        <f>IF(OR(E113="Überschwemmung und Starkregen",E117="Überschwemmung und Starkregen",E121="Überschwemmung und Starkregen",F113="Überschwemmung und Starkregen",F117="Überschwemmung und Starkregen",G113="Überschwemmung und Starkrege"),"Überschwemmung und Starkregen","keine ausreichende Anfälligkeit")</f>
        <v>keine ausreichende Anfälligkeit</v>
      </c>
      <c r="I155" s="382"/>
      <c r="J155" s="381" t="str">
        <f>IF(OR(E114="Sturm",E118="Sturm",E122="Sturm",F114="Sturm",F118="Sturm",G114="Sturm"),"Sturm","keine ausreichende Anfälligkeit")</f>
        <v>keine ausreichende Anfälligkeit</v>
      </c>
      <c r="K155" s="383"/>
    </row>
    <row r="156" spans="3:11" ht="24.75" customHeight="1" x14ac:dyDescent="0.25">
      <c r="C156" s="375"/>
      <c r="D156" s="129" t="s">
        <v>258</v>
      </c>
      <c r="E156" s="130" t="s">
        <v>257</v>
      </c>
      <c r="F156" s="129" t="s">
        <v>258</v>
      </c>
      <c r="G156" s="130" t="s">
        <v>257</v>
      </c>
      <c r="H156" s="129" t="s">
        <v>258</v>
      </c>
      <c r="I156" s="130" t="s">
        <v>257</v>
      </c>
      <c r="J156" s="129" t="s">
        <v>258</v>
      </c>
      <c r="K156" s="128" t="s">
        <v>257</v>
      </c>
    </row>
    <row r="157" spans="3:11" ht="47.25" customHeight="1" x14ac:dyDescent="0.25">
      <c r="C157" s="127" t="s">
        <v>256</v>
      </c>
      <c r="D157" s="125"/>
      <c r="E157" s="308"/>
      <c r="F157" s="125"/>
      <c r="G157" s="308"/>
      <c r="H157" s="125"/>
      <c r="I157" s="308"/>
      <c r="J157" s="125"/>
      <c r="K157" s="311"/>
    </row>
    <row r="158" spans="3:11" ht="47.25" customHeight="1" x14ac:dyDescent="0.25">
      <c r="C158" s="123" t="s">
        <v>255</v>
      </c>
      <c r="D158" s="121"/>
      <c r="E158" s="309"/>
      <c r="F158" s="121"/>
      <c r="G158" s="309"/>
      <c r="H158" s="121"/>
      <c r="I158" s="309"/>
      <c r="J158" s="121"/>
      <c r="K158" s="312"/>
    </row>
    <row r="159" spans="3:11" ht="47.25" customHeight="1" x14ac:dyDescent="0.25">
      <c r="C159" s="123" t="s">
        <v>254</v>
      </c>
      <c r="D159" s="121"/>
      <c r="E159" s="309"/>
      <c r="F159" s="121"/>
      <c r="G159" s="309"/>
      <c r="H159" s="121"/>
      <c r="I159" s="309"/>
      <c r="J159" s="121"/>
      <c r="K159" s="312"/>
    </row>
    <row r="160" spans="3:11" ht="47.25" customHeight="1" x14ac:dyDescent="0.25">
      <c r="C160" s="145" t="s">
        <v>253</v>
      </c>
      <c r="D160" s="117"/>
      <c r="E160" s="310"/>
      <c r="F160" s="117"/>
      <c r="G160" s="310"/>
      <c r="H160" s="117"/>
      <c r="I160" s="310"/>
      <c r="J160" s="117"/>
      <c r="K160" s="313"/>
    </row>
    <row r="161" spans="2:11" ht="32.25" customHeight="1" thickBot="1" x14ac:dyDescent="0.3">
      <c r="C161" s="260" t="s">
        <v>252</v>
      </c>
      <c r="D161" s="258" t="str">
        <f>IF(OR(D157="hoch",D158="hoch",D159="hoch",D160="hoch"),"hoch",IF(OR(D157="mittel",D158="mittel",D159="mittel",D160="mittel"),"mittel",IF(OR(D157="gering",D158="gering",D159="gering",D160="gering"),"gering"," ")))</f>
        <v xml:space="preserve"> </v>
      </c>
      <c r="E161" s="259"/>
      <c r="F161" s="258" t="str">
        <f>IF(OR(F157="hoch",F158="hoch",F159="hoch",F160="hoch"),"hoch",IF(OR(F157="mittel",F158="mittel",F159="mittel",F160="mittel"),"mittel",IF(OR(F157="gering",F158="gering",F159="gering",F160="gering"),"gering"," ")))</f>
        <v xml:space="preserve"> </v>
      </c>
      <c r="G161" s="259"/>
      <c r="H161" s="258" t="str">
        <f>IF(OR(H157="hoch",H158="hoch",H159="hoch",H160="hoch"),"hoch",IF(OR(H157="mittel",H158="mittel",H159="mittel",H160="mittel"),"mittel",IF(OR(H157="gering",H158="gering",H159="gering",H160="gering"),"gering"," ")))</f>
        <v xml:space="preserve"> </v>
      </c>
      <c r="I161" s="259"/>
      <c r="J161" s="258" t="str">
        <f>IF(OR(J157="hoch",J158="hoch",J159="hoch",J160="hoch"),"hoch",IF(OR(J157="mittel",J158="mittel",J159="mittel",J160="mittel"),"mittel",IF(OR(J157="gering",J158="gering",J159="gering",J160="gering"),"gering"," ")))</f>
        <v xml:space="preserve"> </v>
      </c>
      <c r="K161" s="257"/>
    </row>
    <row r="162" spans="2:11" x14ac:dyDescent="0.25">
      <c r="D162" s="85"/>
      <c r="E162" s="85"/>
      <c r="F162" s="85"/>
      <c r="G162" s="85"/>
      <c r="H162" s="256"/>
      <c r="I162" s="85"/>
      <c r="J162" s="256"/>
      <c r="K162" s="85"/>
    </row>
    <row r="163" spans="2:11" x14ac:dyDescent="0.25">
      <c r="D163" s="85"/>
      <c r="E163" s="85"/>
      <c r="F163" s="85"/>
      <c r="G163" s="85"/>
      <c r="H163" s="85"/>
      <c r="I163" s="85"/>
      <c r="J163" s="85"/>
      <c r="K163" s="85"/>
    </row>
    <row r="164" spans="2:11" ht="15.75" x14ac:dyDescent="0.25">
      <c r="C164" s="136" t="s">
        <v>264</v>
      </c>
      <c r="D164" s="139" t="s">
        <v>263</v>
      </c>
      <c r="E164" s="138" t="s">
        <v>262</v>
      </c>
      <c r="F164" s="137" t="s">
        <v>261</v>
      </c>
    </row>
    <row r="165" spans="2:11" ht="15.75" x14ac:dyDescent="0.25">
      <c r="C165" s="136"/>
      <c r="D165" s="135"/>
      <c r="E165" s="135"/>
      <c r="F165" s="135"/>
    </row>
    <row r="166" spans="2:11" ht="15.75" x14ac:dyDescent="0.25">
      <c r="C166" s="136"/>
      <c r="D166" s="135"/>
      <c r="E166" s="135"/>
      <c r="F166" s="135"/>
    </row>
    <row r="168" spans="2:11" ht="18.75" x14ac:dyDescent="0.3">
      <c r="B168" s="369" t="s">
        <v>251</v>
      </c>
      <c r="C168" s="369"/>
      <c r="D168" s="369"/>
    </row>
    <row r="171" spans="2:11" x14ac:dyDescent="0.25">
      <c r="C171" s="103" t="s">
        <v>250</v>
      </c>
    </row>
    <row r="172" spans="2:11" x14ac:dyDescent="0.25">
      <c r="C172" s="103" t="s">
        <v>249</v>
      </c>
    </row>
    <row r="173" spans="2:11" x14ac:dyDescent="0.25">
      <c r="C173" s="103" t="s">
        <v>248</v>
      </c>
    </row>
    <row r="175" spans="2:11" x14ac:dyDescent="0.25">
      <c r="C175" s="103" t="s">
        <v>247</v>
      </c>
    </row>
    <row r="176" spans="2:11" x14ac:dyDescent="0.25">
      <c r="C176" s="103" t="s">
        <v>246</v>
      </c>
    </row>
    <row r="177" spans="3:4" x14ac:dyDescent="0.25">
      <c r="C177" s="103" t="s">
        <v>245</v>
      </c>
    </row>
    <row r="178" spans="3:4" x14ac:dyDescent="0.25">
      <c r="C178" s="103" t="s">
        <v>244</v>
      </c>
    </row>
    <row r="179" spans="3:4" x14ac:dyDescent="0.25">
      <c r="C179" s="103" t="s">
        <v>243</v>
      </c>
    </row>
    <row r="180" spans="3:4" x14ac:dyDescent="0.25">
      <c r="C180" s="103" t="s">
        <v>242</v>
      </c>
    </row>
    <row r="181" spans="3:4" x14ac:dyDescent="0.25">
      <c r="C181" s="103" t="s">
        <v>241</v>
      </c>
    </row>
    <row r="182" spans="3:4" x14ac:dyDescent="0.25">
      <c r="C182" s="103" t="s">
        <v>240</v>
      </c>
    </row>
    <row r="183" spans="3:4" x14ac:dyDescent="0.25">
      <c r="C183" s="103" t="s">
        <v>239</v>
      </c>
    </row>
    <row r="184" spans="3:4" x14ac:dyDescent="0.25">
      <c r="C184" s="103" t="s">
        <v>238</v>
      </c>
    </row>
    <row r="185" spans="3:4" x14ac:dyDescent="0.25">
      <c r="C185" s="103" t="s">
        <v>237</v>
      </c>
    </row>
    <row r="186" spans="3:4" x14ac:dyDescent="0.25">
      <c r="C186" s="103" t="s">
        <v>236</v>
      </c>
    </row>
    <row r="187" spans="3:4" x14ac:dyDescent="0.25">
      <c r="C187" s="103" t="s">
        <v>235</v>
      </c>
    </row>
    <row r="189" spans="3:4" x14ac:dyDescent="0.25">
      <c r="C189" s="103" t="s">
        <v>234</v>
      </c>
    </row>
    <row r="190" spans="3:4" x14ac:dyDescent="0.25">
      <c r="D190" s="81" t="s">
        <v>199</v>
      </c>
    </row>
    <row r="191" spans="3:4" x14ac:dyDescent="0.25">
      <c r="D191" s="81" t="s">
        <v>233</v>
      </c>
    </row>
    <row r="192" spans="3:4" x14ac:dyDescent="0.25">
      <c r="D192" s="81" t="s">
        <v>232</v>
      </c>
    </row>
    <row r="193" spans="3:6" x14ac:dyDescent="0.25">
      <c r="D193" s="81" t="s">
        <v>231</v>
      </c>
    </row>
    <row r="194" spans="3:6" x14ac:dyDescent="0.25">
      <c r="D194" s="81" t="s">
        <v>230</v>
      </c>
    </row>
    <row r="195" spans="3:6" x14ac:dyDescent="0.25">
      <c r="D195" s="81" t="s">
        <v>229</v>
      </c>
    </row>
    <row r="197" spans="3:6" x14ac:dyDescent="0.25">
      <c r="C197" s="3" t="s">
        <v>228</v>
      </c>
    </row>
    <row r="199" spans="3:6" x14ac:dyDescent="0.25">
      <c r="C199" s="105" t="s">
        <v>227</v>
      </c>
    </row>
    <row r="200" spans="3:6" x14ac:dyDescent="0.25">
      <c r="C200" s="103" t="s">
        <v>226</v>
      </c>
    </row>
    <row r="201" spans="3:6" x14ac:dyDescent="0.25">
      <c r="C201" s="103" t="s">
        <v>225</v>
      </c>
    </row>
    <row r="202" spans="3:6" x14ac:dyDescent="0.25">
      <c r="C202" s="103" t="s">
        <v>224</v>
      </c>
    </row>
    <row r="203" spans="3:6" x14ac:dyDescent="0.25">
      <c r="C203" s="103" t="s">
        <v>223</v>
      </c>
    </row>
    <row r="204" spans="3:6" x14ac:dyDescent="0.25">
      <c r="C204" s="103" t="s">
        <v>222</v>
      </c>
    </row>
    <row r="205" spans="3:6" x14ac:dyDescent="0.25">
      <c r="C205" s="103" t="s">
        <v>216</v>
      </c>
      <c r="F205" s="104"/>
    </row>
    <row r="206" spans="3:6" x14ac:dyDescent="0.25">
      <c r="C206" s="103" t="s">
        <v>221</v>
      </c>
      <c r="F206" s="98"/>
    </row>
    <row r="207" spans="3:6" x14ac:dyDescent="0.25">
      <c r="C207" s="103" t="s">
        <v>220</v>
      </c>
      <c r="F207" s="98"/>
    </row>
    <row r="208" spans="3:6" x14ac:dyDescent="0.25">
      <c r="C208" s="103" t="s">
        <v>209</v>
      </c>
      <c r="F208" s="98"/>
    </row>
    <row r="210" spans="3:14" x14ac:dyDescent="0.25">
      <c r="C210" s="105" t="s">
        <v>219</v>
      </c>
    </row>
    <row r="211" spans="3:14" x14ac:dyDescent="0.25">
      <c r="C211" s="103" t="s">
        <v>218</v>
      </c>
      <c r="F211" s="98"/>
    </row>
    <row r="212" spans="3:14" x14ac:dyDescent="0.25">
      <c r="C212" s="103" t="s">
        <v>217</v>
      </c>
      <c r="N212" s="104"/>
    </row>
    <row r="213" spans="3:14" x14ac:dyDescent="0.25">
      <c r="C213" s="103" t="s">
        <v>216</v>
      </c>
      <c r="N213" s="104"/>
    </row>
    <row r="214" spans="3:14" x14ac:dyDescent="0.25">
      <c r="C214" s="103" t="s">
        <v>215</v>
      </c>
      <c r="N214" s="97"/>
    </row>
    <row r="215" spans="3:14" x14ac:dyDescent="0.25">
      <c r="N215" s="96"/>
    </row>
    <row r="216" spans="3:14" x14ac:dyDescent="0.25">
      <c r="C216" s="105" t="s">
        <v>214</v>
      </c>
      <c r="N216" s="96"/>
    </row>
    <row r="217" spans="3:14" x14ac:dyDescent="0.25">
      <c r="C217" s="103" t="s">
        <v>213</v>
      </c>
      <c r="N217" s="96"/>
    </row>
    <row r="218" spans="3:14" x14ac:dyDescent="0.25">
      <c r="C218" s="103" t="s">
        <v>212</v>
      </c>
      <c r="N218" s="96"/>
    </row>
    <row r="219" spans="3:14" x14ac:dyDescent="0.25">
      <c r="C219" s="103" t="s">
        <v>211</v>
      </c>
      <c r="N219" s="96"/>
    </row>
    <row r="220" spans="3:14" x14ac:dyDescent="0.25">
      <c r="C220" s="103" t="s">
        <v>210</v>
      </c>
      <c r="N220" s="96"/>
    </row>
    <row r="221" spans="3:14" x14ac:dyDescent="0.25">
      <c r="C221" s="103" t="s">
        <v>209</v>
      </c>
      <c r="N221" s="96"/>
    </row>
    <row r="222" spans="3:14" x14ac:dyDescent="0.25">
      <c r="N222" s="96"/>
    </row>
    <row r="223" spans="3:14" x14ac:dyDescent="0.25">
      <c r="C223" s="105" t="s">
        <v>208</v>
      </c>
      <c r="N223" s="96"/>
    </row>
    <row r="224" spans="3:14" x14ac:dyDescent="0.25">
      <c r="C224" s="103" t="s">
        <v>207</v>
      </c>
      <c r="N224" s="104"/>
    </row>
    <row r="225" spans="3:14" x14ac:dyDescent="0.25">
      <c r="C225" s="103" t="s">
        <v>206</v>
      </c>
      <c r="N225" s="97"/>
    </row>
    <row r="226" spans="3:14" x14ac:dyDescent="0.25">
      <c r="N226" s="96"/>
    </row>
    <row r="227" spans="3:14" x14ac:dyDescent="0.25">
      <c r="C227" t="s">
        <v>205</v>
      </c>
      <c r="N227" s="96"/>
    </row>
    <row r="228" spans="3:14" x14ac:dyDescent="0.25">
      <c r="N228" s="96"/>
    </row>
    <row r="229" spans="3:14" x14ac:dyDescent="0.25">
      <c r="C229" s="101" t="s">
        <v>197</v>
      </c>
      <c r="D229" t="s">
        <v>204</v>
      </c>
      <c r="J229" s="81" t="s">
        <v>203</v>
      </c>
      <c r="N229" s="96"/>
    </row>
    <row r="230" spans="3:14" x14ac:dyDescent="0.25">
      <c r="J230" s="81"/>
      <c r="N230" s="96"/>
    </row>
    <row r="231" spans="3:14" x14ac:dyDescent="0.25">
      <c r="C231" s="101" t="s">
        <v>197</v>
      </c>
      <c r="D231" s="102" t="s">
        <v>202</v>
      </c>
      <c r="J231" s="81" t="s">
        <v>201</v>
      </c>
      <c r="N231" s="96"/>
    </row>
    <row r="232" spans="3:14" x14ac:dyDescent="0.25">
      <c r="D232" s="102"/>
      <c r="J232" s="81"/>
      <c r="N232" s="96"/>
    </row>
    <row r="233" spans="3:14" x14ac:dyDescent="0.25">
      <c r="C233" s="101" t="s">
        <v>197</v>
      </c>
      <c r="D233" s="102" t="s">
        <v>200</v>
      </c>
      <c r="J233" s="81" t="s">
        <v>199</v>
      </c>
      <c r="N233" s="96"/>
    </row>
    <row r="234" spans="3:14" x14ac:dyDescent="0.25">
      <c r="D234" t="s">
        <v>198</v>
      </c>
      <c r="N234" s="96"/>
    </row>
    <row r="235" spans="3:14" x14ac:dyDescent="0.25">
      <c r="N235" s="96"/>
    </row>
    <row r="236" spans="3:14" x14ac:dyDescent="0.25">
      <c r="C236" s="101" t="s">
        <v>197</v>
      </c>
      <c r="D236" t="s">
        <v>196</v>
      </c>
      <c r="J236" s="81" t="s">
        <v>195</v>
      </c>
      <c r="N236" s="96"/>
    </row>
    <row r="237" spans="3:14" x14ac:dyDescent="0.25">
      <c r="C237" s="101"/>
      <c r="D237" t="s">
        <v>194</v>
      </c>
      <c r="N237" s="96"/>
    </row>
    <row r="238" spans="3:14" x14ac:dyDescent="0.25">
      <c r="C238" s="101"/>
      <c r="N238" s="96"/>
    </row>
    <row r="239" spans="3:14" x14ac:dyDescent="0.25">
      <c r="C239" s="99"/>
      <c r="D239" s="99"/>
      <c r="E239" s="99"/>
      <c r="F239" s="99"/>
      <c r="G239" s="99"/>
      <c r="H239" s="99"/>
      <c r="I239" s="99"/>
      <c r="J239" s="99"/>
      <c r="N239" s="96"/>
    </row>
    <row r="240" spans="3:14" ht="18.75" x14ac:dyDescent="0.3">
      <c r="C240" s="100" t="s">
        <v>193</v>
      </c>
      <c r="D240" s="100"/>
      <c r="E240" s="100"/>
      <c r="F240" s="100"/>
      <c r="G240" s="100"/>
      <c r="H240" s="100"/>
      <c r="I240" s="100"/>
      <c r="J240" s="99"/>
      <c r="N240" s="96"/>
    </row>
    <row r="241" spans="3:14" ht="18.75" x14ac:dyDescent="0.3">
      <c r="C241" s="100" t="s">
        <v>192</v>
      </c>
      <c r="D241" s="100"/>
      <c r="E241" s="100"/>
      <c r="F241" s="100"/>
      <c r="G241" s="100"/>
      <c r="H241" s="100"/>
      <c r="I241" s="100"/>
      <c r="J241" s="99"/>
      <c r="N241" s="96"/>
    </row>
    <row r="242" spans="3:14" ht="18.75" x14ac:dyDescent="0.3">
      <c r="C242" s="100" t="s">
        <v>191</v>
      </c>
      <c r="D242" s="100"/>
      <c r="E242" s="100"/>
      <c r="F242" s="100"/>
      <c r="G242" s="100"/>
      <c r="H242" s="100"/>
      <c r="I242" s="100"/>
      <c r="J242" s="99"/>
      <c r="N242" s="96"/>
    </row>
    <row r="243" spans="3:14" ht="18.75" x14ac:dyDescent="0.3">
      <c r="C243" s="100" t="s">
        <v>190</v>
      </c>
      <c r="D243" s="100"/>
      <c r="E243" s="100"/>
      <c r="F243" s="100"/>
      <c r="G243" s="100"/>
      <c r="H243" s="100"/>
      <c r="I243" s="100"/>
      <c r="J243" s="99"/>
      <c r="N243" s="98"/>
    </row>
    <row r="244" spans="3:14" ht="18.75" x14ac:dyDescent="0.3">
      <c r="C244" s="100"/>
      <c r="D244" s="100"/>
      <c r="E244" s="100"/>
      <c r="F244" s="100"/>
      <c r="G244" s="100"/>
      <c r="H244" s="100"/>
      <c r="I244" s="100"/>
      <c r="J244" s="99"/>
      <c r="N244" s="98"/>
    </row>
    <row r="245" spans="3:14" x14ac:dyDescent="0.25">
      <c r="N245" s="97"/>
    </row>
    <row r="246" spans="3:14" x14ac:dyDescent="0.25">
      <c r="N246" s="96"/>
    </row>
    <row r="247" spans="3:14" x14ac:dyDescent="0.25">
      <c r="N247" s="96"/>
    </row>
    <row r="248" spans="3:14" x14ac:dyDescent="0.25">
      <c r="N248" s="96"/>
    </row>
    <row r="249" spans="3:14" x14ac:dyDescent="0.25">
      <c r="N249" s="96"/>
    </row>
    <row r="250" spans="3:14" x14ac:dyDescent="0.25">
      <c r="N250" s="96"/>
    </row>
    <row r="251" spans="3:14" x14ac:dyDescent="0.25">
      <c r="N251" s="98"/>
    </row>
    <row r="252" spans="3:14" x14ac:dyDescent="0.25">
      <c r="N252" s="97"/>
    </row>
    <row r="253" spans="3:14" x14ac:dyDescent="0.25">
      <c r="N253" s="96"/>
    </row>
    <row r="254" spans="3:14" x14ac:dyDescent="0.25">
      <c r="N254" s="96"/>
    </row>
  </sheetData>
  <sheetProtection algorithmName="SHA-512" hashValue="kNhmOh5ZzkbFpEMFtYIdeBKGGIOquset/FRqd8NXoIXS9V53+BxZHUkHJHDt9rul8F7X6dvdQEdJBsoy2yUMjA==" saltValue="VNOYS9A+LhD6vmGpH5vQOw==" spinCount="100000" sheet="1" scenarios="1"/>
  <dataConsolidate/>
  <mergeCells count="28">
    <mergeCell ref="C34:C35"/>
    <mergeCell ref="D34:G34"/>
    <mergeCell ref="C67:C68"/>
    <mergeCell ref="D67:G67"/>
    <mergeCell ref="C69:C72"/>
    <mergeCell ref="G69:G72"/>
    <mergeCell ref="C59:I60"/>
    <mergeCell ref="C73:C74"/>
    <mergeCell ref="C82:C84"/>
    <mergeCell ref="D82:K82"/>
    <mergeCell ref="D83:E83"/>
    <mergeCell ref="F83:G83"/>
    <mergeCell ref="H83:I83"/>
    <mergeCell ref="J83:K83"/>
    <mergeCell ref="C108:D110"/>
    <mergeCell ref="E109:G109"/>
    <mergeCell ref="C111:C122"/>
    <mergeCell ref="D111:D114"/>
    <mergeCell ref="D115:D118"/>
    <mergeCell ref="D119:D122"/>
    <mergeCell ref="B168:D168"/>
    <mergeCell ref="C140:G140"/>
    <mergeCell ref="C154:C156"/>
    <mergeCell ref="D154:K154"/>
    <mergeCell ref="D155:E155"/>
    <mergeCell ref="F155:G155"/>
    <mergeCell ref="H155:I155"/>
    <mergeCell ref="J155:K155"/>
  </mergeCells>
  <conditionalFormatting sqref="D36:G38">
    <cfRule type="containsText" dxfId="20" priority="4" operator="containsText" text="HOCH">
      <formula>NOT(ISERROR(SEARCH("HOCH",D36)))</formula>
    </cfRule>
    <cfRule type="containsText" dxfId="19" priority="5" operator="containsText" text="MITTEL">
      <formula>NOT(ISERROR(SEARCH("MITTEL",D36)))</formula>
    </cfRule>
    <cfRule type="containsText" dxfId="18" priority="6" operator="containsText" text="GERING">
      <formula>NOT(ISERROR(SEARCH("GERING",D36)))</formula>
    </cfRule>
  </conditionalFormatting>
  <conditionalFormatting sqref="D85:D89 F85:F89 H85:H89 J85:J89 D157:D161 F157:F161 H157:H161 J157:J161">
    <cfRule type="containsText" dxfId="17" priority="1" operator="containsText" text="hoch">
      <formula>NOT(ISERROR(SEARCH("hoch",D85)))</formula>
    </cfRule>
    <cfRule type="containsText" dxfId="16" priority="2" operator="containsText" text="mittel">
      <formula>NOT(ISERROR(SEARCH("mittel",D85)))</formula>
    </cfRule>
    <cfRule type="containsText" dxfId="15" priority="3" operator="containsText" text="gering">
      <formula>NOT(ISERROR(SEARCH("gering",D85)))</formula>
    </cfRule>
  </conditionalFormatting>
  <dataValidations count="2">
    <dataValidation type="list" allowBlank="1" showInputMessage="1" showErrorMessage="1" errorTitle="Fehler" error="Ihre Eingabe entspricht keiner passenden Kategorie." promptTitle="Bewertung" prompt="Wählen Sie eine der drei Bewertungskategrien." sqref="D157:D160 F157:F160 J157:J160 H157:H160">
      <formula1>$D$164:$F$164</formula1>
    </dataValidation>
    <dataValidation type="list" allowBlank="1" showInputMessage="1" showErrorMessage="1" errorTitle="Fehler" error="Ihre Eingabe entspricht keiner passenden Kategorie." promptTitle="Bewertung" prompt="Wählen Sie eine der drei Bewertungskategrien." sqref="D85:D88 F85:F88 J85:J88 H85:H88">
      <formula1>$D$92:$F$92</formula1>
    </dataValidation>
  </dataValidations>
  <hyperlinks>
    <hyperlink ref="J229" r:id="rId1" display="https://geoportal.bremen.de/klimainfosystem/"/>
    <hyperlink ref="J231" r:id="rId2" location="/starkregenvorsorge"/>
    <hyperlink ref="J233" r:id="rId3" display="https://www.klimaanpassung.bremen.de/"/>
    <hyperlink ref="J236" r:id="rId4" display="https://umwelt.bremen.de/umwelt/wasserwirtschaft-hochwasser-und-kuestenschutz/hochwasserrisikomanagement-23599"/>
    <hyperlink ref="D190" r:id="rId5" display="https://www.klimaanpassung.bremen.de/startseite-1459"/>
    <hyperlink ref="D191" r:id="rId6" display="https://www.klimaanpassung.bremen.de/projekte/multiklima-20408"/>
    <hyperlink ref="D192" r:id="rId7" display="https://www.umweltbundesamt.de/themen/klima-energie/klimafolgen-anpassung/kompetenzzentrum-kompass-0"/>
    <hyperlink ref="D193" r:id="rId8" display="https://climate-adapt.eea.europa.eu/"/>
    <hyperlink ref="D194" r:id="rId9" location="Einf%C3%BChrung" display="https://www.umweltbundesamt.de/themen/klima-energie/klimafolgen-anpassung/werkzeuge-der-anpassung/klimalotse - Einf%C3%BChrung"/>
    <hyperlink ref="D195" r:id="rId10" display="https://www.klivoportal.de/DE/Home/home_node.html"/>
    <hyperlink ref="C18" location="'4.1 Klimaresilienz HB'!B24" display="'4.1 Klimaresilienz HB'!B24"/>
    <hyperlink ref="C19" location="'4.1 Klimaresilienz HB'!B42" display="'4.1 Klimaresilienz HB'!B42"/>
    <hyperlink ref="C20" location="'4.1 Klimaresilienz HB'!B95" display="'4.1 Klimaresilienz HB'!B95"/>
    <hyperlink ref="C21" location="'4.1 Klimaresilienz HB'!B128" display="'4.1 Klimaresilienz HB'!B128"/>
    <hyperlink ref="C22" location="'4.1 Klimaresilienz HB'!B168" display="'4.1 Klimaresilienz HB'!B168"/>
  </hyperlinks>
  <pageMargins left="0.7" right="0.7" top="0.78740157499999996" bottom="0.78740157499999996" header="0.3" footer="0.3"/>
  <pageSetup paperSize="9" orientation="portrait" r:id="rId11"/>
  <drawing r:id="rId1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B1:N256"/>
  <sheetViews>
    <sheetView showGridLines="0" topLeftCell="A260" zoomScale="85" zoomScaleNormal="85" workbookViewId="0">
      <selection activeCell="G289" sqref="G289"/>
    </sheetView>
  </sheetViews>
  <sheetFormatPr baseColWidth="10" defaultColWidth="11.42578125" defaultRowHeight="15" x14ac:dyDescent="0.25"/>
  <cols>
    <col min="2" max="2" width="8.28515625" customWidth="1"/>
    <col min="3" max="3" width="28.42578125" customWidth="1"/>
    <col min="4" max="4" width="20.5703125" customWidth="1"/>
    <col min="5" max="5" width="33.5703125" customWidth="1"/>
    <col min="6" max="6" width="26" customWidth="1"/>
    <col min="7" max="7" width="29.42578125" customWidth="1"/>
    <col min="8" max="8" width="19.7109375" customWidth="1"/>
    <col min="9" max="9" width="32.7109375" customWidth="1"/>
    <col min="10" max="10" width="20.85546875" customWidth="1"/>
    <col min="11" max="11" width="31.85546875" customWidth="1"/>
    <col min="12" max="12" width="8.7109375" customWidth="1"/>
    <col min="13" max="13" width="23.140625" customWidth="1"/>
    <col min="14" max="14" width="23.5703125" customWidth="1"/>
    <col min="15" max="15" width="26.140625" customWidth="1"/>
    <col min="16" max="16" width="24.42578125" customWidth="1"/>
    <col min="17" max="17" width="13.140625" customWidth="1"/>
    <col min="18" max="18" width="15" customWidth="1"/>
    <col min="19" max="20" width="16.140625" customWidth="1"/>
    <col min="21" max="21" width="15.7109375" customWidth="1"/>
    <col min="22" max="22" width="15.140625" customWidth="1"/>
    <col min="23" max="23" width="16.7109375" customWidth="1"/>
  </cols>
  <sheetData>
    <row r="1" spans="2:12" hidden="1" x14ac:dyDescent="0.25"/>
    <row r="2" spans="2:12" ht="26.25" x14ac:dyDescent="0.4">
      <c r="B2" s="255" t="s">
        <v>391</v>
      </c>
    </row>
    <row r="3" spans="2:12" ht="26.25" x14ac:dyDescent="0.4">
      <c r="B3" s="255"/>
    </row>
    <row r="4" spans="2:12" x14ac:dyDescent="0.25">
      <c r="C4" s="103" t="s">
        <v>390</v>
      </c>
      <c r="I4" s="85"/>
      <c r="J4" s="85"/>
      <c r="K4" s="85"/>
      <c r="L4" s="85"/>
    </row>
    <row r="5" spans="2:12" x14ac:dyDescent="0.25">
      <c r="I5" s="85"/>
      <c r="J5" s="85"/>
      <c r="K5" s="85"/>
      <c r="L5" s="85"/>
    </row>
    <row r="6" spans="2:12" x14ac:dyDescent="0.25">
      <c r="C6" s="103" t="s">
        <v>389</v>
      </c>
      <c r="I6" s="85"/>
      <c r="J6" s="85"/>
      <c r="K6" s="85"/>
      <c r="L6" s="85"/>
    </row>
    <row r="7" spans="2:12" x14ac:dyDescent="0.25">
      <c r="I7" s="85"/>
      <c r="J7" s="85"/>
      <c r="K7" s="85"/>
      <c r="L7" s="85"/>
    </row>
    <row r="8" spans="2:12" x14ac:dyDescent="0.25">
      <c r="C8" s="3" t="s">
        <v>227</v>
      </c>
      <c r="I8" s="85"/>
      <c r="J8" s="85"/>
      <c r="K8" s="85"/>
      <c r="L8" s="85"/>
    </row>
    <row r="9" spans="2:12" x14ac:dyDescent="0.25">
      <c r="C9" s="3" t="s">
        <v>219</v>
      </c>
      <c r="I9" s="85"/>
      <c r="J9" s="85"/>
      <c r="K9" s="85"/>
      <c r="L9" s="85"/>
    </row>
    <row r="10" spans="2:12" x14ac:dyDescent="0.25">
      <c r="C10" s="3" t="s">
        <v>318</v>
      </c>
      <c r="I10" s="85"/>
      <c r="J10" s="85"/>
      <c r="K10" s="85"/>
      <c r="L10" s="85"/>
    </row>
    <row r="11" spans="2:12" x14ac:dyDescent="0.25">
      <c r="C11" s="3" t="s">
        <v>388</v>
      </c>
      <c r="I11" s="85"/>
      <c r="J11" s="85"/>
      <c r="K11" s="85"/>
      <c r="L11" s="85"/>
    </row>
    <row r="12" spans="2:12" x14ac:dyDescent="0.25">
      <c r="I12" s="85"/>
      <c r="J12" s="85"/>
      <c r="K12" s="85"/>
      <c r="L12" s="85"/>
    </row>
    <row r="13" spans="2:12" x14ac:dyDescent="0.25">
      <c r="C13" s="149" t="s">
        <v>387</v>
      </c>
      <c r="I13" s="85"/>
      <c r="J13" s="85"/>
      <c r="K13" s="85"/>
      <c r="L13" s="85"/>
    </row>
    <row r="14" spans="2:12" x14ac:dyDescent="0.25">
      <c r="C14" t="s">
        <v>386</v>
      </c>
      <c r="I14" s="85"/>
      <c r="J14" s="85"/>
      <c r="K14" s="85"/>
      <c r="L14" s="85"/>
    </row>
    <row r="15" spans="2:12" x14ac:dyDescent="0.25">
      <c r="I15" s="85"/>
      <c r="J15" s="85"/>
      <c r="K15" s="85"/>
      <c r="L15" s="85"/>
    </row>
    <row r="16" spans="2:12" ht="18.75" x14ac:dyDescent="0.3">
      <c r="C16" s="100" t="s">
        <v>385</v>
      </c>
      <c r="D16" s="249"/>
      <c r="E16" s="100"/>
      <c r="F16" s="100"/>
      <c r="G16" s="274"/>
      <c r="H16" s="274"/>
      <c r="I16" s="270"/>
      <c r="J16" s="85"/>
      <c r="K16" s="85"/>
      <c r="L16" s="85"/>
    </row>
    <row r="17" spans="2:12" x14ac:dyDescent="0.25">
      <c r="C17" s="254"/>
      <c r="I17" s="85"/>
      <c r="J17" s="85"/>
      <c r="K17" s="85"/>
      <c r="L17" s="85"/>
    </row>
    <row r="18" spans="2:12" x14ac:dyDescent="0.25">
      <c r="C18" s="253">
        <v>4.0999999999999996</v>
      </c>
      <c r="D18" s="149" t="s">
        <v>384</v>
      </c>
      <c r="J18" s="85"/>
      <c r="K18" s="85"/>
      <c r="L18" s="85"/>
    </row>
    <row r="19" spans="2:12" ht="18.75" x14ac:dyDescent="0.3">
      <c r="C19" s="250">
        <v>4.2</v>
      </c>
      <c r="D19" s="100" t="s">
        <v>383</v>
      </c>
      <c r="E19" s="100"/>
      <c r="F19" s="100"/>
      <c r="G19" s="100"/>
      <c r="H19" s="99"/>
      <c r="I19" s="270"/>
      <c r="J19" s="85"/>
      <c r="K19" s="85"/>
      <c r="L19" s="85"/>
    </row>
    <row r="20" spans="2:12" x14ac:dyDescent="0.25">
      <c r="C20" s="253">
        <v>4.3</v>
      </c>
      <c r="D20" s="252" t="s">
        <v>382</v>
      </c>
      <c r="J20" s="85"/>
      <c r="K20" s="85"/>
      <c r="L20" s="85"/>
    </row>
    <row r="21" spans="2:12" ht="18.75" x14ac:dyDescent="0.3">
      <c r="C21" s="250">
        <v>4.4000000000000004</v>
      </c>
      <c r="D21" s="251" t="s">
        <v>381</v>
      </c>
      <c r="E21" s="100"/>
      <c r="F21" s="100"/>
      <c r="G21" s="99"/>
      <c r="H21" s="99"/>
      <c r="I21" s="270"/>
      <c r="J21" s="85"/>
      <c r="K21" s="85"/>
      <c r="L21" s="85"/>
    </row>
    <row r="22" spans="2:12" ht="18.75" x14ac:dyDescent="0.3">
      <c r="C22" s="250">
        <v>4.5</v>
      </c>
      <c r="D22" s="100" t="s">
        <v>380</v>
      </c>
      <c r="E22" s="100"/>
      <c r="F22" s="100"/>
      <c r="G22" s="99"/>
      <c r="H22" s="99"/>
      <c r="I22" s="270"/>
      <c r="J22" s="85"/>
      <c r="K22" s="85"/>
      <c r="L22" s="85"/>
    </row>
    <row r="23" spans="2:12" x14ac:dyDescent="0.25">
      <c r="C23" s="269"/>
      <c r="D23" s="268"/>
      <c r="E23" s="268"/>
      <c r="F23" s="268"/>
      <c r="G23" s="220"/>
      <c r="I23" s="85"/>
      <c r="J23" s="85"/>
      <c r="K23" s="85"/>
      <c r="L23" s="85"/>
    </row>
    <row r="24" spans="2:12" ht="18.75" x14ac:dyDescent="0.3">
      <c r="B24" s="160" t="s">
        <v>379</v>
      </c>
      <c r="I24" s="85"/>
      <c r="J24" s="85"/>
      <c r="K24" s="85"/>
      <c r="L24" s="85"/>
    </row>
    <row r="25" spans="2:12" x14ac:dyDescent="0.25">
      <c r="C25" s="247"/>
      <c r="I25" s="85"/>
      <c r="J25" s="85"/>
    </row>
    <row r="26" spans="2:12" x14ac:dyDescent="0.25">
      <c r="C26" s="103" t="s">
        <v>378</v>
      </c>
    </row>
    <row r="27" spans="2:12" x14ac:dyDescent="0.25">
      <c r="C27" s="103" t="s">
        <v>377</v>
      </c>
    </row>
    <row r="28" spans="2:12" x14ac:dyDescent="0.25">
      <c r="C28" s="103" t="s">
        <v>376</v>
      </c>
    </row>
    <row r="29" spans="2:12" x14ac:dyDescent="0.25">
      <c r="C29" s="103" t="s">
        <v>375</v>
      </c>
    </row>
    <row r="30" spans="2:12" x14ac:dyDescent="0.25">
      <c r="C30" s="103" t="s">
        <v>374</v>
      </c>
    </row>
    <row r="31" spans="2:12" x14ac:dyDescent="0.25">
      <c r="C31" s="103"/>
    </row>
    <row r="32" spans="2:12" x14ac:dyDescent="0.25">
      <c r="C32" s="103" t="s">
        <v>395</v>
      </c>
    </row>
    <row r="33" spans="2:7" ht="15.75" thickBot="1" x14ac:dyDescent="0.3">
      <c r="C33" s="246"/>
      <c r="D33" s="246"/>
      <c r="E33" s="246"/>
      <c r="F33" s="246"/>
      <c r="G33" s="246"/>
    </row>
    <row r="34" spans="2:7" ht="15.75" x14ac:dyDescent="0.25">
      <c r="C34" s="401" t="s">
        <v>371</v>
      </c>
      <c r="D34" s="403" t="s">
        <v>259</v>
      </c>
      <c r="E34" s="404"/>
      <c r="F34" s="404"/>
      <c r="G34" s="405"/>
    </row>
    <row r="35" spans="2:7" ht="31.5" x14ac:dyDescent="0.25">
      <c r="C35" s="402"/>
      <c r="D35" s="245" t="s">
        <v>227</v>
      </c>
      <c r="E35" s="245" t="s">
        <v>219</v>
      </c>
      <c r="F35" s="244" t="s">
        <v>318</v>
      </c>
      <c r="G35" s="243" t="s">
        <v>295</v>
      </c>
    </row>
    <row r="36" spans="2:7" ht="15.75" x14ac:dyDescent="0.25">
      <c r="C36" s="242" t="s">
        <v>370</v>
      </c>
      <c r="D36" s="241" t="s">
        <v>263</v>
      </c>
      <c r="E36" s="241" t="s">
        <v>263</v>
      </c>
      <c r="F36" s="241" t="s">
        <v>262</v>
      </c>
      <c r="G36" s="240" t="s">
        <v>262</v>
      </c>
    </row>
    <row r="37" spans="2:7" ht="15.75" x14ac:dyDescent="0.25">
      <c r="C37" s="242" t="s">
        <v>369</v>
      </c>
      <c r="D37" s="241" t="s">
        <v>262</v>
      </c>
      <c r="E37" s="241" t="s">
        <v>263</v>
      </c>
      <c r="F37" s="241" t="s">
        <v>262</v>
      </c>
      <c r="G37" s="240" t="s">
        <v>262</v>
      </c>
    </row>
    <row r="38" spans="2:7" ht="16.5" thickBot="1" x14ac:dyDescent="0.3">
      <c r="C38" s="239" t="s">
        <v>252</v>
      </c>
      <c r="D38" s="238" t="str">
        <f>IF(OR(D36="hoch",D37="hoch"),"hoch",IF(OR(D36="mittel",D37="mittel"),"mittel",IF(OR(D36="gering",D37="gering"),"gering"," ")))</f>
        <v>mittel</v>
      </c>
      <c r="E38" s="237" t="str">
        <f>IF(OR(E36="hoch",E37="hoch"),"hoch",IF(OR(E36="mittel",E37="mittel"),"mittel",IF(OR(E36="gering",E37="gering"),"gering"," ")))</f>
        <v>gering</v>
      </c>
      <c r="F38" s="237" t="str">
        <f>IF(OR(F36="hoch",F37="hoch"),"hoch",IF(OR(F36="mittel",F37="mittel"),"mittel",IF(OR(F36="gering",F37="gering"),"gering"," ")))</f>
        <v>mittel</v>
      </c>
      <c r="G38" s="236" t="str">
        <f>IF(OR(G36="hoch",G37="hoch"),"hoch",IF(OR(G36="mittel",G37="mittel"),"mittel",IF(OR(G36="gering",G37="gering"),"gering"," ")))</f>
        <v>mittel</v>
      </c>
    </row>
    <row r="40" spans="2:7" ht="18.75" x14ac:dyDescent="0.3">
      <c r="B40" s="100" t="s">
        <v>368</v>
      </c>
      <c r="C40" s="99"/>
    </row>
    <row r="41" spans="2:7" ht="18.75" x14ac:dyDescent="0.3">
      <c r="B41" s="232"/>
      <c r="C41" s="220"/>
    </row>
    <row r="42" spans="2:7" x14ac:dyDescent="0.25">
      <c r="C42" s="103" t="s">
        <v>367</v>
      </c>
    </row>
    <row r="43" spans="2:7" x14ac:dyDescent="0.25">
      <c r="C43" s="103"/>
    </row>
    <row r="44" spans="2:7" x14ac:dyDescent="0.25">
      <c r="C44" s="103" t="s">
        <v>366</v>
      </c>
    </row>
    <row r="45" spans="2:7" x14ac:dyDescent="0.25">
      <c r="C45" s="103" t="s">
        <v>365</v>
      </c>
    </row>
    <row r="46" spans="2:7" x14ac:dyDescent="0.25">
      <c r="C46" s="103" t="s">
        <v>364</v>
      </c>
    </row>
    <row r="47" spans="2:7" ht="17.25" customHeight="1" x14ac:dyDescent="0.25">
      <c r="C47" s="103" t="s">
        <v>363</v>
      </c>
      <c r="D47" s="102"/>
    </row>
    <row r="48" spans="2:7" ht="16.5" customHeight="1" x14ac:dyDescent="0.25">
      <c r="C48" s="149"/>
      <c r="D48" s="102"/>
    </row>
    <row r="49" spans="3:10" ht="16.5" customHeight="1" x14ac:dyDescent="0.25">
      <c r="C49" s="103" t="s">
        <v>362</v>
      </c>
      <c r="D49" s="102"/>
    </row>
    <row r="50" spans="3:10" x14ac:dyDescent="0.25">
      <c r="C50" s="149"/>
      <c r="D50" s="102"/>
    </row>
    <row r="51" spans="3:10" ht="19.5" customHeight="1" x14ac:dyDescent="0.25">
      <c r="C51" s="103" t="s">
        <v>361</v>
      </c>
      <c r="D51" s="102"/>
    </row>
    <row r="52" spans="3:10" ht="19.5" customHeight="1" x14ac:dyDescent="0.25">
      <c r="C52" s="231" t="s">
        <v>360</v>
      </c>
      <c r="D52" s="228" t="s">
        <v>359</v>
      </c>
      <c r="E52" s="102"/>
      <c r="F52" s="102"/>
      <c r="G52" s="102"/>
      <c r="H52" s="102"/>
      <c r="I52" s="102"/>
      <c r="J52" s="102"/>
    </row>
    <row r="53" spans="3:10" ht="23.25" customHeight="1" x14ac:dyDescent="0.25">
      <c r="C53" s="230" t="s">
        <v>358</v>
      </c>
      <c r="D53" s="228" t="s">
        <v>357</v>
      </c>
      <c r="E53" s="102"/>
      <c r="F53" s="102"/>
      <c r="G53" s="102"/>
      <c r="H53" s="102"/>
      <c r="I53" s="102"/>
      <c r="J53" s="102"/>
    </row>
    <row r="54" spans="3:10" x14ac:dyDescent="0.25">
      <c r="C54" s="229" t="s">
        <v>356</v>
      </c>
      <c r="D54" s="228" t="s">
        <v>355</v>
      </c>
      <c r="E54" s="102"/>
      <c r="F54" s="102"/>
      <c r="G54" s="102"/>
      <c r="H54" s="102"/>
      <c r="I54" s="102"/>
      <c r="J54" s="102"/>
    </row>
    <row r="55" spans="3:10" x14ac:dyDescent="0.25">
      <c r="E55" s="102"/>
      <c r="F55" s="102"/>
      <c r="G55" s="102"/>
      <c r="H55" s="102"/>
      <c r="I55" s="102"/>
      <c r="J55" s="102"/>
    </row>
    <row r="56" spans="3:10" x14ac:dyDescent="0.25">
      <c r="E56" s="102"/>
      <c r="F56" s="102"/>
      <c r="G56" s="102"/>
      <c r="H56" s="102"/>
      <c r="I56" s="102"/>
      <c r="J56" s="102"/>
    </row>
    <row r="57" spans="3:10" x14ac:dyDescent="0.25">
      <c r="C57" s="103" t="s">
        <v>354</v>
      </c>
      <c r="E57" s="102"/>
      <c r="F57" s="102"/>
      <c r="G57" s="102"/>
      <c r="H57" s="102"/>
      <c r="I57" s="102"/>
      <c r="J57" s="102"/>
    </row>
    <row r="58" spans="3:10" x14ac:dyDescent="0.25">
      <c r="E58" s="102"/>
      <c r="F58" s="102"/>
      <c r="G58" s="102"/>
      <c r="H58" s="102"/>
      <c r="I58" s="102"/>
      <c r="J58" s="102"/>
    </row>
    <row r="59" spans="3:10" x14ac:dyDescent="0.25">
      <c r="C59" s="227" t="s">
        <v>197</v>
      </c>
      <c r="D59" s="103" t="s">
        <v>353</v>
      </c>
      <c r="E59" s="102"/>
      <c r="F59" s="102"/>
      <c r="G59" s="102"/>
      <c r="H59" s="102"/>
      <c r="I59" s="102"/>
      <c r="J59" s="102"/>
    </row>
    <row r="60" spans="3:10" x14ac:dyDescent="0.25">
      <c r="D60" t="s">
        <v>352</v>
      </c>
      <c r="E60" s="102"/>
      <c r="F60" s="102"/>
      <c r="G60" s="102"/>
      <c r="H60" s="102"/>
      <c r="I60" s="102"/>
      <c r="J60" s="102"/>
    </row>
    <row r="61" spans="3:10" x14ac:dyDescent="0.25">
      <c r="E61" s="102"/>
      <c r="F61" s="102"/>
      <c r="G61" s="102"/>
      <c r="H61" s="102"/>
      <c r="I61" s="102"/>
      <c r="J61" s="102"/>
    </row>
    <row r="62" spans="3:10" x14ac:dyDescent="0.25">
      <c r="C62" s="227" t="s">
        <v>197</v>
      </c>
      <c r="D62" s="103" t="s">
        <v>350</v>
      </c>
    </row>
    <row r="63" spans="3:10" x14ac:dyDescent="0.25">
      <c r="C63" s="226"/>
      <c r="D63" t="s">
        <v>349</v>
      </c>
    </row>
    <row r="64" spans="3:10" ht="15.75" thickBot="1" x14ac:dyDescent="0.3">
      <c r="C64" s="226"/>
    </row>
    <row r="65" spans="3:11" ht="15.75" thickBot="1" x14ac:dyDescent="0.3">
      <c r="C65" s="397" t="s">
        <v>348</v>
      </c>
      <c r="D65" s="406" t="s">
        <v>259</v>
      </c>
      <c r="E65" s="407"/>
      <c r="F65" s="407"/>
      <c r="G65" s="408"/>
    </row>
    <row r="66" spans="3:11" ht="30.75" thickBot="1" x14ac:dyDescent="0.3">
      <c r="C66" s="398"/>
      <c r="D66" s="154" t="s">
        <v>227</v>
      </c>
      <c r="E66" s="154" t="s">
        <v>296</v>
      </c>
      <c r="F66" s="154" t="s">
        <v>214</v>
      </c>
      <c r="G66" s="154" t="s">
        <v>295</v>
      </c>
    </row>
    <row r="67" spans="3:11" ht="139.5" customHeight="1" x14ac:dyDescent="0.25">
      <c r="C67" s="397" t="s">
        <v>317</v>
      </c>
      <c r="D67" s="152" t="s">
        <v>347</v>
      </c>
      <c r="E67" s="225" t="s">
        <v>346</v>
      </c>
      <c r="F67" s="152" t="s">
        <v>345</v>
      </c>
      <c r="G67" s="410" t="s">
        <v>344</v>
      </c>
    </row>
    <row r="68" spans="3:11" ht="165.75" customHeight="1" x14ac:dyDescent="0.25">
      <c r="C68" s="420"/>
      <c r="D68" s="224" t="s">
        <v>343</v>
      </c>
      <c r="E68" s="273" t="s">
        <v>342</v>
      </c>
      <c r="F68" s="225" t="s">
        <v>341</v>
      </c>
      <c r="G68" s="411"/>
    </row>
    <row r="69" spans="3:11" ht="163.5" customHeight="1" x14ac:dyDescent="0.25">
      <c r="C69" s="409"/>
      <c r="D69" s="272" t="s">
        <v>340</v>
      </c>
      <c r="E69" s="224" t="s">
        <v>339</v>
      </c>
      <c r="F69" s="223"/>
      <c r="G69" s="411"/>
      <c r="J69" s="85"/>
    </row>
    <row r="70" spans="3:11" ht="60.75" thickBot="1" x14ac:dyDescent="0.3">
      <c r="C70" s="398"/>
      <c r="D70" s="271"/>
      <c r="E70" s="150" t="s">
        <v>338</v>
      </c>
      <c r="F70" s="222"/>
      <c r="G70" s="412"/>
    </row>
    <row r="71" spans="3:11" ht="172.5" customHeight="1" x14ac:dyDescent="0.25">
      <c r="C71" s="397" t="s">
        <v>316</v>
      </c>
      <c r="D71" s="152" t="s">
        <v>337</v>
      </c>
      <c r="E71" s="152" t="s">
        <v>336</v>
      </c>
      <c r="F71" s="152" t="s">
        <v>335</v>
      </c>
      <c r="G71" s="152" t="s">
        <v>334</v>
      </c>
    </row>
    <row r="72" spans="3:11" ht="155.25" customHeight="1" thickBot="1" x14ac:dyDescent="0.3">
      <c r="C72" s="398"/>
      <c r="D72" s="150" t="s">
        <v>333</v>
      </c>
      <c r="E72" s="150" t="s">
        <v>332</v>
      </c>
      <c r="F72" s="150" t="s">
        <v>331</v>
      </c>
      <c r="G72" s="150" t="s">
        <v>330</v>
      </c>
    </row>
    <row r="73" spans="3:11" ht="151.5" customHeight="1" thickBot="1" x14ac:dyDescent="0.3">
      <c r="C73" s="151" t="s">
        <v>315</v>
      </c>
      <c r="D73" s="150" t="s">
        <v>329</v>
      </c>
      <c r="E73" s="150" t="s">
        <v>328</v>
      </c>
      <c r="F73" s="150" t="s">
        <v>327</v>
      </c>
      <c r="G73" s="150" t="s">
        <v>326</v>
      </c>
    </row>
    <row r="74" spans="3:11" ht="198.75" customHeight="1" thickBot="1" x14ac:dyDescent="0.3">
      <c r="C74" s="151" t="s">
        <v>314</v>
      </c>
      <c r="D74" s="150" t="s">
        <v>325</v>
      </c>
      <c r="E74" s="150" t="s">
        <v>324</v>
      </c>
      <c r="F74" s="150" t="s">
        <v>323</v>
      </c>
      <c r="G74" s="150" t="s">
        <v>322</v>
      </c>
    </row>
    <row r="75" spans="3:11" x14ac:dyDescent="0.25">
      <c r="C75" s="221"/>
    </row>
    <row r="76" spans="3:11" x14ac:dyDescent="0.25">
      <c r="C76" s="99"/>
      <c r="D76" s="99"/>
      <c r="E76" s="99"/>
      <c r="F76" s="99"/>
      <c r="G76" s="99"/>
      <c r="H76" s="99"/>
      <c r="I76" s="99"/>
      <c r="J76" s="99"/>
      <c r="K76" s="99"/>
    </row>
    <row r="77" spans="3:11" ht="18.75" x14ac:dyDescent="0.3">
      <c r="C77" s="100" t="s">
        <v>393</v>
      </c>
      <c r="D77" s="100"/>
      <c r="E77" s="100"/>
      <c r="F77" s="100"/>
      <c r="G77" s="100"/>
      <c r="H77" s="100"/>
      <c r="I77" s="100"/>
      <c r="J77" s="99"/>
      <c r="K77" s="99"/>
    </row>
    <row r="78" spans="3:11" x14ac:dyDescent="0.25">
      <c r="C78" s="99"/>
      <c r="D78" s="99"/>
      <c r="E78" s="99"/>
      <c r="F78" s="99"/>
      <c r="G78" s="99"/>
      <c r="H78" s="99"/>
      <c r="I78" s="99"/>
      <c r="J78" s="99"/>
      <c r="K78" s="99"/>
    </row>
    <row r="79" spans="3:11" x14ac:dyDescent="0.25">
      <c r="C79" s="220"/>
      <c r="D79" s="220"/>
      <c r="E79" s="220"/>
      <c r="F79" s="220"/>
      <c r="G79" s="220"/>
      <c r="H79" s="220"/>
      <c r="I79" s="220"/>
      <c r="J79" s="220"/>
      <c r="K79" s="220"/>
    </row>
    <row r="80" spans="3:11" ht="15.75" x14ac:dyDescent="0.25">
      <c r="C80" s="136" t="s">
        <v>264</v>
      </c>
      <c r="D80" s="139" t="s">
        <v>263</v>
      </c>
      <c r="E80" s="138" t="s">
        <v>262</v>
      </c>
      <c r="F80" s="137" t="s">
        <v>261</v>
      </c>
    </row>
    <row r="82" spans="2:11" ht="15.75" thickBot="1" x14ac:dyDescent="0.3">
      <c r="C82" s="85"/>
      <c r="D82" s="85"/>
      <c r="E82" s="85"/>
      <c r="F82" s="85"/>
      <c r="G82" s="85"/>
      <c r="H82" s="85"/>
      <c r="I82" s="85"/>
      <c r="J82" s="85"/>
      <c r="K82" s="85"/>
    </row>
    <row r="83" spans="2:11" ht="27" customHeight="1" x14ac:dyDescent="0.25">
      <c r="C83" s="373" t="s">
        <v>319</v>
      </c>
      <c r="D83" s="376" t="s">
        <v>259</v>
      </c>
      <c r="E83" s="377"/>
      <c r="F83" s="377"/>
      <c r="G83" s="377"/>
      <c r="H83" s="377"/>
      <c r="I83" s="377"/>
      <c r="J83" s="377"/>
      <c r="K83" s="378"/>
    </row>
    <row r="84" spans="2:11" ht="32.25" customHeight="1" x14ac:dyDescent="0.25">
      <c r="C84" s="374"/>
      <c r="D84" s="399" t="s">
        <v>227</v>
      </c>
      <c r="E84" s="400"/>
      <c r="F84" s="399" t="s">
        <v>219</v>
      </c>
      <c r="G84" s="400"/>
      <c r="H84" s="381" t="s">
        <v>318</v>
      </c>
      <c r="I84" s="382"/>
      <c r="J84" s="381" t="s">
        <v>295</v>
      </c>
      <c r="K84" s="383"/>
    </row>
    <row r="85" spans="2:11" ht="28.5" customHeight="1" x14ac:dyDescent="0.25">
      <c r="C85" s="375"/>
      <c r="D85" s="129" t="s">
        <v>301</v>
      </c>
      <c r="E85" s="130" t="s">
        <v>257</v>
      </c>
      <c r="F85" s="129" t="s">
        <v>301</v>
      </c>
      <c r="G85" s="130" t="s">
        <v>257</v>
      </c>
      <c r="H85" s="129" t="s">
        <v>301</v>
      </c>
      <c r="I85" s="130" t="s">
        <v>257</v>
      </c>
      <c r="J85" s="129" t="s">
        <v>301</v>
      </c>
      <c r="K85" s="128" t="s">
        <v>257</v>
      </c>
    </row>
    <row r="86" spans="2:11" ht="54.75" customHeight="1" x14ac:dyDescent="0.25">
      <c r="C86" s="215" t="s">
        <v>317</v>
      </c>
      <c r="D86" s="125"/>
      <c r="E86" s="308"/>
      <c r="F86" s="125"/>
      <c r="G86" s="308"/>
      <c r="H86" s="125"/>
      <c r="I86" s="308"/>
      <c r="J86" s="125"/>
      <c r="K86" s="311"/>
    </row>
    <row r="87" spans="2:11" ht="50.25" customHeight="1" x14ac:dyDescent="0.25">
      <c r="C87" s="214" t="s">
        <v>316</v>
      </c>
      <c r="D87" s="121"/>
      <c r="E87" s="309"/>
      <c r="F87" s="121"/>
      <c r="G87" s="309"/>
      <c r="H87" s="121"/>
      <c r="I87" s="309"/>
      <c r="J87" s="121"/>
      <c r="K87" s="312"/>
    </row>
    <row r="88" spans="2:11" ht="45" customHeight="1" x14ac:dyDescent="0.25">
      <c r="C88" s="214" t="s">
        <v>315</v>
      </c>
      <c r="D88" s="121"/>
      <c r="E88" s="309"/>
      <c r="F88" s="121"/>
      <c r="G88" s="309"/>
      <c r="H88" s="121"/>
      <c r="I88" s="309"/>
      <c r="J88" s="121"/>
      <c r="K88" s="312"/>
    </row>
    <row r="89" spans="2:11" ht="48.75" customHeight="1" x14ac:dyDescent="0.25">
      <c r="C89" s="213" t="s">
        <v>314</v>
      </c>
      <c r="D89" s="117"/>
      <c r="E89" s="310"/>
      <c r="F89" s="117"/>
      <c r="G89" s="310"/>
      <c r="H89" s="117"/>
      <c r="I89" s="310"/>
      <c r="J89" s="117"/>
      <c r="K89" s="313"/>
    </row>
    <row r="90" spans="2:11" ht="27.75" customHeight="1" thickBot="1" x14ac:dyDescent="0.3">
      <c r="C90" s="212" t="s">
        <v>252</v>
      </c>
      <c r="D90" s="211" t="str">
        <f>IF(OR(D86="hoch",D87="hoch",D88="hoch",D89="hoch"),"hoch",IF(OR(D86="mittel",D87="mittel",D88="mittel",D89="mittel"),"mittel",IF(OR(D86="gering",D87="gering",D88="gering",D89="gering"),"gering"," ")))</f>
        <v xml:space="preserve"> </v>
      </c>
      <c r="E90" s="108"/>
      <c r="F90" s="211" t="str">
        <f>IF(OR(F86="hoch",F87="hoch",F88="hoch",F89="hoch"),"hoch",IF(OR(F86="mittel",F87="mittel",F88="mittel",F89="mittel"),"mittel",IF(OR(F86="gering",F87="gering",F88="gering",F89="gering"),"gering"," ")))</f>
        <v xml:space="preserve"> </v>
      </c>
      <c r="G90" s="108"/>
      <c r="H90" s="211" t="str">
        <f>IF(OR(H86="hoch",H87="hoch",H88="hoch",H89="hoch"),"hoch",IF(OR(H86="mittel",H87="mittel",H88="mittel",H89="mittel"),"mittel",IF(OR(H86="gering",H87="gering",H88="gering",H89="gering"),"gering"," ")))</f>
        <v xml:space="preserve"> </v>
      </c>
      <c r="I90" s="108"/>
      <c r="J90" s="211" t="str">
        <f>IF(OR(J86="hoch",J87="hoch",J88="hoch",J89="hoch"),"hoch",IF(OR(J86="mittel",J87="mittel",J88="mittel",J89="mittel"),"mittel",IF(OR(J86="gering",J87="gering",J88="gering",J89="gering"),"gering"," ")))</f>
        <v xml:space="preserve"> </v>
      </c>
      <c r="K90" s="106"/>
    </row>
    <row r="95" spans="2:11" ht="18.75" x14ac:dyDescent="0.3">
      <c r="B95" s="160" t="s">
        <v>313</v>
      </c>
    </row>
    <row r="96" spans="2:11" x14ac:dyDescent="0.25">
      <c r="C96" s="104"/>
    </row>
    <row r="97" spans="3:7" x14ac:dyDescent="0.25">
      <c r="C97" s="103" t="s">
        <v>312</v>
      </c>
    </row>
    <row r="98" spans="3:7" x14ac:dyDescent="0.25">
      <c r="C98" s="149" t="s">
        <v>311</v>
      </c>
    </row>
    <row r="100" spans="3:7" x14ac:dyDescent="0.25">
      <c r="C100" s="103" t="s">
        <v>310</v>
      </c>
    </row>
    <row r="101" spans="3:7" x14ac:dyDescent="0.25">
      <c r="C101" t="s">
        <v>309</v>
      </c>
    </row>
    <row r="102" spans="3:7" x14ac:dyDescent="0.25">
      <c r="C102" t="s">
        <v>308</v>
      </c>
    </row>
    <row r="104" spans="3:7" x14ac:dyDescent="0.25">
      <c r="C104" s="103" t="s">
        <v>307</v>
      </c>
    </row>
    <row r="105" spans="3:7" x14ac:dyDescent="0.25">
      <c r="C105" s="103" t="s">
        <v>306</v>
      </c>
    </row>
    <row r="106" spans="3:7" x14ac:dyDescent="0.25">
      <c r="C106" t="s">
        <v>305</v>
      </c>
    </row>
    <row r="107" spans="3:7" ht="16.5" customHeight="1" x14ac:dyDescent="0.25"/>
    <row r="109" spans="3:7" ht="15.75" x14ac:dyDescent="0.25">
      <c r="C109" s="136" t="s">
        <v>264</v>
      </c>
      <c r="D109" s="139" t="s">
        <v>263</v>
      </c>
      <c r="E109" s="138" t="s">
        <v>262</v>
      </c>
      <c r="F109" s="137" t="s">
        <v>261</v>
      </c>
    </row>
    <row r="110" spans="3:7" ht="16.5" thickBot="1" x14ac:dyDescent="0.3">
      <c r="C110" s="136"/>
      <c r="D110" s="135"/>
      <c r="E110" s="135"/>
      <c r="F110" s="135"/>
    </row>
    <row r="111" spans="3:7" ht="15.75" customHeight="1" x14ac:dyDescent="0.25">
      <c r="C111" s="373" t="s">
        <v>303</v>
      </c>
      <c r="D111" s="417"/>
      <c r="E111" s="196"/>
      <c r="F111" s="195"/>
      <c r="G111" s="194"/>
    </row>
    <row r="112" spans="3:7" ht="15.75" x14ac:dyDescent="0.25">
      <c r="C112" s="374"/>
      <c r="D112" s="418"/>
      <c r="E112" s="387" t="s">
        <v>302</v>
      </c>
      <c r="F112" s="388"/>
      <c r="G112" s="389"/>
    </row>
    <row r="113" spans="3:8" ht="31.5" customHeight="1" thickBot="1" x14ac:dyDescent="0.3">
      <c r="C113" s="374"/>
      <c r="D113" s="418"/>
      <c r="E113" s="193" t="s">
        <v>261</v>
      </c>
      <c r="F113" s="192" t="s">
        <v>262</v>
      </c>
      <c r="G113" s="191" t="s">
        <v>263</v>
      </c>
    </row>
    <row r="114" spans="3:8" ht="16.5" thickTop="1" x14ac:dyDescent="0.25">
      <c r="C114" s="390" t="s">
        <v>301</v>
      </c>
      <c r="D114" s="393" t="s">
        <v>261</v>
      </c>
      <c r="E114" s="190" t="str">
        <f>IF(AND(D38="hoch",D90="hoch"),"Hitze","")</f>
        <v/>
      </c>
      <c r="F114" s="189" t="str">
        <f>IF(AND(D38="mittel",D90="hoch"),"Hitze","")</f>
        <v/>
      </c>
      <c r="G114" s="187" t="str">
        <f>IF(AND(D38="gering",D90="hoch"),"Hitze","")</f>
        <v/>
      </c>
    </row>
    <row r="115" spans="3:8" ht="24.75" customHeight="1" x14ac:dyDescent="0.25">
      <c r="C115" s="391"/>
      <c r="D115" s="394"/>
      <c r="E115" s="182" t="str">
        <f>IF(AND(E38="hoch",F90="hoch"),"Dürre","")</f>
        <v/>
      </c>
      <c r="F115" s="188" t="str">
        <f>IF(AND(E38="mittel",F90="hoch"),"Dürre","")</f>
        <v/>
      </c>
      <c r="G115" s="187" t="str">
        <f>IF(AND(E38="gering",F90="hoch"),"Dürre","")</f>
        <v/>
      </c>
    </row>
    <row r="116" spans="3:8" ht="25.5" customHeight="1" x14ac:dyDescent="0.25">
      <c r="C116" s="391"/>
      <c r="D116" s="394"/>
      <c r="E116" s="180" t="str">
        <f>IF(AND(F38="hoch",H90="hoch"),"Überschwemmung und Starkregen","")</f>
        <v/>
      </c>
      <c r="F116" s="186" t="str">
        <f>IF(AND(F38="mittel",H90="hoch"),"Überschwemmung und Starkregen","")</f>
        <v/>
      </c>
      <c r="G116" s="185" t="str">
        <f>IF(AND(F38="gering",H90="hoch"),"Überschwemmung und Starkregen","")</f>
        <v/>
      </c>
    </row>
    <row r="117" spans="3:8" ht="30.75" customHeight="1" thickBot="1" x14ac:dyDescent="0.3">
      <c r="C117" s="391"/>
      <c r="D117" s="395"/>
      <c r="E117" s="178" t="str">
        <f>IF(AND(G38="hoch",J90="hoch"),"Sturm","")</f>
        <v/>
      </c>
      <c r="F117" s="184" t="str">
        <f>IF(AND(G38="mittel",J90="hoch"),"Sturm","")</f>
        <v/>
      </c>
      <c r="G117" s="183" t="str">
        <f>IF(AND(G38="gering",J90="hoch"),"Sturm","")</f>
        <v/>
      </c>
    </row>
    <row r="118" spans="3:8" ht="24" customHeight="1" thickTop="1" x14ac:dyDescent="0.25">
      <c r="C118" s="391"/>
      <c r="D118" s="419" t="s">
        <v>262</v>
      </c>
      <c r="E118" s="182" t="str">
        <f>IF(AND(D38="hoch",D90="mittel"),"Hitze","")</f>
        <v/>
      </c>
      <c r="F118" s="181" t="str">
        <f>IF(AND(D38="mittel",D90="mittel"),"Hitze","")</f>
        <v/>
      </c>
      <c r="G118" s="172" t="str">
        <f>IF(AND(D38="gering",D90="mittel"),"Hitze","")</f>
        <v/>
      </c>
    </row>
    <row r="119" spans="3:8" ht="29.25" customHeight="1" x14ac:dyDescent="0.25">
      <c r="C119" s="391"/>
      <c r="D119" s="394"/>
      <c r="E119" s="182" t="str">
        <f>IF(AND(E38="hoch",F90="mittel"),"Dürre","")</f>
        <v/>
      </c>
      <c r="F119" s="181" t="str">
        <f>IF(AND(E38="mittel",F90="mittel"),"Dürre","")</f>
        <v/>
      </c>
      <c r="G119" s="172" t="str">
        <f>IF(AND(E38="gering",F90="mittel"),"Dürre","")</f>
        <v/>
      </c>
    </row>
    <row r="120" spans="3:8" ht="24" customHeight="1" x14ac:dyDescent="0.25">
      <c r="C120" s="391"/>
      <c r="D120" s="394"/>
      <c r="E120" s="180" t="str">
        <f>IF(AND(F38="hoch",H90="mittel"),"Überschwemmung und Starkregen","")</f>
        <v/>
      </c>
      <c r="F120" s="179" t="str">
        <f>IF(AND(F38="mittel",H90="mittel"),"Überschwemmung und Starkregen","")</f>
        <v/>
      </c>
      <c r="G120" s="169" t="str">
        <f>IF(AND(F38="gering",H90="mittel"),"Überschwemmung und Starkregen","")</f>
        <v/>
      </c>
    </row>
    <row r="121" spans="3:8" ht="31.5" customHeight="1" thickBot="1" x14ac:dyDescent="0.3">
      <c r="C121" s="391"/>
      <c r="D121" s="395"/>
      <c r="E121" s="178" t="str">
        <f>IF(AND(G38="hoch",J90="mittel"),"Sturm","")</f>
        <v/>
      </c>
      <c r="F121" s="177" t="str">
        <f>IF(AND(G38="mittel",J90="mittel"),"Sturm","")</f>
        <v/>
      </c>
      <c r="G121" s="176" t="str">
        <f>IF(AND(G38="gering",J90="mittel"),"Sturm","")</f>
        <v/>
      </c>
    </row>
    <row r="122" spans="3:8" ht="16.5" thickTop="1" x14ac:dyDescent="0.25">
      <c r="C122" s="391"/>
      <c r="D122" s="394" t="s">
        <v>263</v>
      </c>
      <c r="E122" s="174" t="str">
        <f>IF(AND(D38="hoch",D90="gering"),"Hitze","")</f>
        <v/>
      </c>
      <c r="F122" s="175" t="str">
        <f>IF(AND(D38="mittel",D90="gering"),"Hitze","")</f>
        <v/>
      </c>
      <c r="G122" s="172" t="str">
        <f>IF(AND(D38="gering",D90="gering"),"Hitze","")</f>
        <v/>
      </c>
    </row>
    <row r="123" spans="3:8" ht="25.5" customHeight="1" x14ac:dyDescent="0.25">
      <c r="C123" s="391"/>
      <c r="D123" s="394"/>
      <c r="E123" s="174" t="str">
        <f>IF(AND(E38="hoch",F90="gering"),"Dürre","")</f>
        <v/>
      </c>
      <c r="F123" s="173" t="str">
        <f>IF(AND(E38="mittel",F90="gering"),"Dürre","")</f>
        <v/>
      </c>
      <c r="G123" s="172" t="str">
        <f>IF(AND(E38="gering",F90="gering"),"Dürre","")</f>
        <v/>
      </c>
    </row>
    <row r="124" spans="3:8" ht="15.75" x14ac:dyDescent="0.25">
      <c r="C124" s="391"/>
      <c r="D124" s="394"/>
      <c r="E124" s="171" t="str">
        <f>IF(AND(F38="hoch",H90="gering"),"Überschwemmung und Starkregen","")</f>
        <v/>
      </c>
      <c r="F124" s="170" t="str">
        <f>IF(AND(F38="mittel",H90="gering"),"Überschwemmung und Starkregen","")</f>
        <v/>
      </c>
      <c r="G124" s="169" t="str">
        <f>IF(AND(F38="gering",H90="gering"),"Überschwemmung und Starkregen","")</f>
        <v/>
      </c>
    </row>
    <row r="125" spans="3:8" ht="25.5" customHeight="1" thickBot="1" x14ac:dyDescent="0.3">
      <c r="C125" s="392"/>
      <c r="D125" s="396"/>
      <c r="E125" s="168" t="str">
        <f>IF(AND(G38="hoch",J90="gering"),"Sturm","")</f>
        <v/>
      </c>
      <c r="F125" s="167" t="str">
        <f>IF(AND(G38="mittel",J90="gering"),"Sturm","")</f>
        <v/>
      </c>
      <c r="G125" s="166" t="str">
        <f>IF(AND(G38="gering",J90="gering"),"Sturm","")</f>
        <v/>
      </c>
    </row>
    <row r="126" spans="3:8" ht="15.75" x14ac:dyDescent="0.25">
      <c r="C126" s="165"/>
      <c r="D126" s="164"/>
      <c r="E126" s="163"/>
      <c r="F126" s="162"/>
      <c r="G126" s="162"/>
      <c r="H126" s="161"/>
    </row>
    <row r="127" spans="3:8" ht="15.75" x14ac:dyDescent="0.25">
      <c r="C127" s="165"/>
      <c r="D127" s="164"/>
      <c r="E127" s="163"/>
      <c r="F127" s="162"/>
      <c r="G127" s="162"/>
      <c r="H127" s="161"/>
    </row>
    <row r="128" spans="3:8" ht="15.75" x14ac:dyDescent="0.25">
      <c r="C128" s="165"/>
      <c r="D128" s="164"/>
      <c r="E128" s="163"/>
      <c r="F128" s="162"/>
      <c r="G128" s="162"/>
      <c r="H128" s="161"/>
    </row>
    <row r="129" spans="2:7" ht="18.75" x14ac:dyDescent="0.3">
      <c r="B129" s="100" t="s">
        <v>300</v>
      </c>
      <c r="C129" s="100"/>
    </row>
    <row r="130" spans="2:7" ht="18.75" x14ac:dyDescent="0.3">
      <c r="B130" s="232"/>
      <c r="C130" s="232"/>
    </row>
    <row r="131" spans="2:7" ht="18.75" x14ac:dyDescent="0.3">
      <c r="B131" s="160"/>
      <c r="C131" s="103" t="s">
        <v>299</v>
      </c>
    </row>
    <row r="132" spans="2:7" ht="22.5" customHeight="1" x14ac:dyDescent="0.25">
      <c r="C132" s="149" t="s">
        <v>298</v>
      </c>
    </row>
    <row r="133" spans="2:7" ht="22.5" customHeight="1" x14ac:dyDescent="0.25">
      <c r="C133" s="149" t="s">
        <v>297</v>
      </c>
    </row>
    <row r="134" spans="2:7" ht="22.5" customHeight="1" thickBot="1" x14ac:dyDescent="0.3">
      <c r="C134" s="149"/>
    </row>
    <row r="135" spans="2:7" ht="22.5" customHeight="1" thickBot="1" x14ac:dyDescent="0.3">
      <c r="C135" s="159" t="s">
        <v>258</v>
      </c>
      <c r="D135" s="158" t="s">
        <v>259</v>
      </c>
      <c r="E135" s="157"/>
      <c r="F135" s="157"/>
      <c r="G135" s="156"/>
    </row>
    <row r="136" spans="2:7" ht="33" customHeight="1" thickBot="1" x14ac:dyDescent="0.3">
      <c r="C136" s="155"/>
      <c r="D136" s="154" t="s">
        <v>227</v>
      </c>
      <c r="E136" s="154" t="s">
        <v>296</v>
      </c>
      <c r="F136" s="154" t="s">
        <v>214</v>
      </c>
      <c r="G136" s="154" t="s">
        <v>295</v>
      </c>
    </row>
    <row r="137" spans="2:7" ht="202.5" customHeight="1" thickBot="1" x14ac:dyDescent="0.3">
      <c r="C137" s="151" t="s">
        <v>256</v>
      </c>
      <c r="D137" s="150" t="s">
        <v>294</v>
      </c>
      <c r="E137" s="150" t="s">
        <v>293</v>
      </c>
      <c r="F137" s="150" t="s">
        <v>292</v>
      </c>
      <c r="G137" s="150" t="s">
        <v>291</v>
      </c>
    </row>
    <row r="138" spans="2:7" ht="150" x14ac:dyDescent="0.25">
      <c r="C138" s="153" t="s">
        <v>290</v>
      </c>
      <c r="D138" s="152" t="s">
        <v>289</v>
      </c>
      <c r="E138" s="152" t="s">
        <v>288</v>
      </c>
      <c r="F138" s="152" t="s">
        <v>287</v>
      </c>
      <c r="G138" s="152" t="s">
        <v>286</v>
      </c>
    </row>
    <row r="139" spans="2:7" ht="166.5" customHeight="1" thickBot="1" x14ac:dyDescent="0.3">
      <c r="C139" s="151"/>
      <c r="D139" s="150" t="s">
        <v>285</v>
      </c>
      <c r="E139" s="150" t="s">
        <v>285</v>
      </c>
      <c r="F139" s="150" t="s">
        <v>285</v>
      </c>
      <c r="G139" s="150" t="s">
        <v>285</v>
      </c>
    </row>
    <row r="140" spans="2:7" ht="125.25" customHeight="1" thickBot="1" x14ac:dyDescent="0.3">
      <c r="C140" s="151" t="s">
        <v>254</v>
      </c>
      <c r="D140" s="150" t="s">
        <v>284</v>
      </c>
      <c r="E140" s="150" t="s">
        <v>283</v>
      </c>
      <c r="F140" s="150" t="s">
        <v>282</v>
      </c>
      <c r="G140" s="150" t="s">
        <v>281</v>
      </c>
    </row>
    <row r="141" spans="2:7" ht="15.75" thickBot="1" x14ac:dyDescent="0.3">
      <c r="C141" s="370" t="s">
        <v>280</v>
      </c>
      <c r="D141" s="371"/>
      <c r="E141" s="371"/>
      <c r="F141" s="371"/>
      <c r="G141" s="372"/>
    </row>
    <row r="142" spans="2:7" ht="156" customHeight="1" thickBot="1" x14ac:dyDescent="0.3">
      <c r="C142" s="151" t="s">
        <v>279</v>
      </c>
      <c r="D142" s="150" t="s">
        <v>278</v>
      </c>
      <c r="E142" s="150" t="s">
        <v>277</v>
      </c>
      <c r="F142" s="150" t="s">
        <v>276</v>
      </c>
      <c r="G142" s="150" t="s">
        <v>275</v>
      </c>
    </row>
    <row r="143" spans="2:7" ht="22.5" customHeight="1" x14ac:dyDescent="0.25">
      <c r="C143" s="149"/>
    </row>
    <row r="144" spans="2:7" ht="21" customHeight="1" x14ac:dyDescent="0.25">
      <c r="C144" s="104"/>
    </row>
    <row r="145" spans="3:12" ht="17.25" customHeight="1" x14ac:dyDescent="0.25">
      <c r="C145" s="103" t="s">
        <v>274</v>
      </c>
    </row>
    <row r="146" spans="3:12" ht="18" customHeight="1" x14ac:dyDescent="0.25">
      <c r="C146" s="148" t="s">
        <v>273</v>
      </c>
      <c r="D146" s="104" t="s">
        <v>272</v>
      </c>
    </row>
    <row r="147" spans="3:12" ht="18" customHeight="1" x14ac:dyDescent="0.25">
      <c r="C147" s="147" t="s">
        <v>271</v>
      </c>
      <c r="D147" s="104" t="s">
        <v>270</v>
      </c>
    </row>
    <row r="148" spans="3:12" ht="20.25" customHeight="1" x14ac:dyDescent="0.25">
      <c r="C148" s="146" t="s">
        <v>269</v>
      </c>
      <c r="D148" s="104" t="s">
        <v>268</v>
      </c>
    </row>
    <row r="150" spans="3:12" ht="18.75" x14ac:dyDescent="0.3">
      <c r="C150" s="100"/>
      <c r="D150" s="100"/>
      <c r="E150" s="100"/>
      <c r="F150" s="100"/>
      <c r="G150" s="100"/>
      <c r="H150" s="100"/>
      <c r="I150" s="100"/>
      <c r="J150" s="99"/>
      <c r="K150" s="99"/>
    </row>
    <row r="151" spans="3:12" ht="20.25" customHeight="1" x14ac:dyDescent="0.3">
      <c r="C151" s="100" t="s">
        <v>392</v>
      </c>
      <c r="D151" s="100"/>
      <c r="E151" s="100"/>
      <c r="F151" s="100"/>
      <c r="G151" s="100"/>
      <c r="H151" s="100"/>
      <c r="I151" s="100"/>
      <c r="J151" s="99"/>
      <c r="K151" s="99"/>
    </row>
    <row r="152" spans="3:12" ht="20.25" customHeight="1" x14ac:dyDescent="0.3">
      <c r="C152" s="100" t="s">
        <v>266</v>
      </c>
      <c r="D152" s="100"/>
      <c r="E152" s="100"/>
      <c r="F152" s="100"/>
      <c r="G152" s="100"/>
      <c r="H152" s="100"/>
      <c r="I152" s="100"/>
      <c r="J152" s="99"/>
      <c r="K152" s="99"/>
    </row>
    <row r="153" spans="3:12" ht="20.25" customHeight="1" x14ac:dyDescent="0.3">
      <c r="C153" s="100"/>
      <c r="D153" s="100"/>
      <c r="E153" s="100"/>
      <c r="F153" s="100"/>
      <c r="G153" s="100"/>
      <c r="H153" s="100"/>
      <c r="I153" s="100"/>
      <c r="J153" s="99"/>
      <c r="K153" s="99"/>
    </row>
    <row r="154" spans="3:12" ht="20.25" customHeight="1" x14ac:dyDescent="0.25"/>
    <row r="155" spans="3:12" x14ac:dyDescent="0.25">
      <c r="D155" s="85"/>
      <c r="E155" s="85"/>
      <c r="F155" s="85"/>
      <c r="G155" s="85"/>
      <c r="H155" s="85"/>
      <c r="I155" s="85"/>
      <c r="J155" s="85"/>
      <c r="K155" s="85"/>
    </row>
    <row r="156" spans="3:12" ht="15.75" x14ac:dyDescent="0.25">
      <c r="C156" s="136" t="s">
        <v>264</v>
      </c>
      <c r="D156" s="139" t="s">
        <v>263</v>
      </c>
      <c r="E156" s="138" t="s">
        <v>262</v>
      </c>
      <c r="F156" s="137" t="s">
        <v>261</v>
      </c>
    </row>
    <row r="157" spans="3:12" ht="15.75" x14ac:dyDescent="0.25">
      <c r="C157" s="136"/>
      <c r="D157" s="135"/>
      <c r="E157" s="135"/>
      <c r="F157" s="135"/>
    </row>
    <row r="158" spans="3:12" ht="16.5" thickBot="1" x14ac:dyDescent="0.3">
      <c r="C158" s="136"/>
      <c r="D158" s="135"/>
      <c r="E158" s="135"/>
      <c r="F158" s="135"/>
    </row>
    <row r="159" spans="3:12" ht="22.5" customHeight="1" x14ac:dyDescent="0.25">
      <c r="C159" s="373" t="s">
        <v>260</v>
      </c>
      <c r="D159" s="414" t="s">
        <v>259</v>
      </c>
      <c r="E159" s="415"/>
      <c r="F159" s="415"/>
      <c r="G159" s="415"/>
      <c r="H159" s="415"/>
      <c r="I159" s="415"/>
      <c r="J159" s="415"/>
      <c r="K159" s="416"/>
      <c r="L159" s="85"/>
    </row>
    <row r="160" spans="3:12" ht="27" customHeight="1" x14ac:dyDescent="0.25">
      <c r="C160" s="374"/>
      <c r="D160" s="379" t="str">
        <f>IF(OR(E114="Hitze",E118="Hitze",E122="Hitze",F114="Hitze",F118="Hitze",G114="Hitze"),"Hitze","keine ausreichende Anfälligkeit")</f>
        <v>keine ausreichende Anfälligkeit</v>
      </c>
      <c r="E160" s="380"/>
      <c r="F160" s="381" t="str">
        <f>IF(OR(E115="Dürre",E119="Dürre",E123="Dürre",F115="Dürre",F119="Dürre",G115="Dürre"),"Dürre","keine ausreichende Anfälligkeit")</f>
        <v>keine ausreichende Anfälligkeit</v>
      </c>
      <c r="G160" s="382"/>
      <c r="H160" s="381" t="str">
        <f>IF(OR(E116="Überschwemmung und Starkregen",E120="Überschwemmung und Starkregen",E124="Überschwemmung und Starkregen",F116="Überschwemmung und Starkregen",F120="Überschwemmung und Starkregen",G116="Überschwemmung und Starkregen"),"Überschwemmung und Starkregen","keine ausreichende Anfälligkeit")</f>
        <v>keine ausreichende Anfälligkeit</v>
      </c>
      <c r="I160" s="382"/>
      <c r="J160" s="381" t="str">
        <f>IF(OR(E117="Sturm",E121="Sturm",E125="Sturm",F117="Sturm",F121="Sturm",G117="Sturm"),"Sturm","keine ausreichende Anfälligkeit")</f>
        <v>keine ausreichende Anfälligkeit</v>
      </c>
      <c r="K160" s="383"/>
      <c r="L160" s="85"/>
    </row>
    <row r="161" spans="2:12" ht="24.75" customHeight="1" x14ac:dyDescent="0.25">
      <c r="C161" s="375"/>
      <c r="D161" s="129" t="s">
        <v>258</v>
      </c>
      <c r="E161" s="130" t="s">
        <v>257</v>
      </c>
      <c r="F161" s="129" t="s">
        <v>258</v>
      </c>
      <c r="G161" s="130" t="s">
        <v>257</v>
      </c>
      <c r="H161" s="129" t="s">
        <v>258</v>
      </c>
      <c r="I161" s="130" t="s">
        <v>257</v>
      </c>
      <c r="J161" s="129" t="s">
        <v>258</v>
      </c>
      <c r="K161" s="128" t="s">
        <v>257</v>
      </c>
      <c r="L161" s="85"/>
    </row>
    <row r="162" spans="2:12" ht="39.75" customHeight="1" x14ac:dyDescent="0.25">
      <c r="C162" s="127" t="s">
        <v>256</v>
      </c>
      <c r="D162" s="125"/>
      <c r="E162" s="308"/>
      <c r="F162" s="125"/>
      <c r="G162" s="308"/>
      <c r="H162" s="125"/>
      <c r="I162" s="308"/>
      <c r="J162" s="125"/>
      <c r="K162" s="311"/>
    </row>
    <row r="163" spans="2:12" ht="41.25" customHeight="1" x14ac:dyDescent="0.25">
      <c r="C163" s="123" t="s">
        <v>255</v>
      </c>
      <c r="D163" s="121"/>
      <c r="E163" s="309"/>
      <c r="F163" s="121"/>
      <c r="G163" s="309"/>
      <c r="H163" s="121"/>
      <c r="I163" s="309"/>
      <c r="J163" s="121"/>
      <c r="K163" s="312"/>
    </row>
    <row r="164" spans="2:12" ht="49.5" customHeight="1" x14ac:dyDescent="0.25">
      <c r="C164" s="123" t="s">
        <v>254</v>
      </c>
      <c r="D164" s="121"/>
      <c r="E164" s="309"/>
      <c r="F164" s="121"/>
      <c r="G164" s="309"/>
      <c r="H164" s="121"/>
      <c r="I164" s="309"/>
      <c r="J164" s="121"/>
      <c r="K164" s="312"/>
    </row>
    <row r="165" spans="2:12" ht="56.25" customHeight="1" x14ac:dyDescent="0.25">
      <c r="C165" s="119" t="s">
        <v>253</v>
      </c>
      <c r="D165" s="117"/>
      <c r="E165" s="310"/>
      <c r="F165" s="117"/>
      <c r="G165" s="310"/>
      <c r="H165" s="117"/>
      <c r="I165" s="310"/>
      <c r="J165" s="117"/>
      <c r="K165" s="313"/>
    </row>
    <row r="166" spans="2:12" ht="15.75" x14ac:dyDescent="0.25">
      <c r="C166" s="115" t="s">
        <v>252</v>
      </c>
      <c r="D166" s="114" t="str">
        <f>IF(OR(D162="hoch",D163="hoch",D164="hoch",D165="hoch"),"hoch",IF(OR(D162="mittel",D163="mittel",D164="mittel",D165="mittel"),"mittel",IF(OR(D162="gering",D163="gering",D164="gering",D165="gering"),"gering"," ")))</f>
        <v xml:space="preserve"> </v>
      </c>
      <c r="E166" s="85"/>
      <c r="F166" s="113" t="str">
        <f>IF(OR(F162="hoch",F163="hoch",F164="hoch",F165="hoch"),"hoch",IF(OR(F162="mittel",F163="mittel",F164="mittel",F165="mittel"),"mittel",IF(OR(F162="gering",F163="gering",F164="gering",F165="gering"),"gering"," ")))</f>
        <v xml:space="preserve"> </v>
      </c>
      <c r="G166" s="85"/>
      <c r="H166" s="113" t="str">
        <f>IF(OR(H162="hoch",H163="hoch",H164="hoch",H165="hoch"),"hoch",IF(OR(H162="mittel",H163="mittel",H164="mittel",H165="mittel"),"mittel",IF(OR(H162="gering",H163="gering",H164="gering",H165="gering"),"gering"," ")))</f>
        <v xml:space="preserve"> </v>
      </c>
      <c r="I166" s="85"/>
      <c r="J166" s="113" t="str">
        <f>IF(OR(J162="hoch",J163="hoch",J164="hoch",J165="hoch"),"hoch",IF(OR(J162="mittel",J163="mittel",J164="mittel",J165="mittel"),"mittel",IF(OR(J162="gering",J163="gering",J164="gering",J165="gering"),"gering"," ")))</f>
        <v xml:space="preserve"> </v>
      </c>
      <c r="K166" s="112"/>
    </row>
    <row r="167" spans="2:12" ht="16.5" thickBot="1" x14ac:dyDescent="0.3">
      <c r="C167" s="111"/>
      <c r="D167" s="109"/>
      <c r="E167" s="110"/>
      <c r="F167" s="109"/>
      <c r="G167" s="108"/>
      <c r="H167" s="107"/>
      <c r="I167" s="108"/>
      <c r="J167" s="107"/>
      <c r="K167" s="106"/>
    </row>
    <row r="170" spans="2:12" ht="18.75" x14ac:dyDescent="0.3">
      <c r="B170" s="100" t="s">
        <v>251</v>
      </c>
      <c r="C170" s="100"/>
    </row>
    <row r="173" spans="2:12" x14ac:dyDescent="0.25">
      <c r="C173" s="103" t="s">
        <v>250</v>
      </c>
    </row>
    <row r="174" spans="2:12" x14ac:dyDescent="0.25">
      <c r="C174" s="103" t="s">
        <v>249</v>
      </c>
    </row>
    <row r="175" spans="2:12" x14ac:dyDescent="0.25">
      <c r="C175" s="103" t="s">
        <v>248</v>
      </c>
    </row>
    <row r="177" spans="3:4" x14ac:dyDescent="0.25">
      <c r="C177" s="103" t="s">
        <v>247</v>
      </c>
    </row>
    <row r="178" spans="3:4" x14ac:dyDescent="0.25">
      <c r="C178" s="103" t="s">
        <v>246</v>
      </c>
    </row>
    <row r="179" spans="3:4" x14ac:dyDescent="0.25">
      <c r="C179" s="103" t="s">
        <v>245</v>
      </c>
    </row>
    <row r="180" spans="3:4" x14ac:dyDescent="0.25">
      <c r="C180" s="103" t="s">
        <v>244</v>
      </c>
    </row>
    <row r="181" spans="3:4" x14ac:dyDescent="0.25">
      <c r="C181" s="103" t="s">
        <v>243</v>
      </c>
    </row>
    <row r="182" spans="3:4" x14ac:dyDescent="0.25">
      <c r="C182" s="103" t="s">
        <v>242</v>
      </c>
    </row>
    <row r="183" spans="3:4" x14ac:dyDescent="0.25">
      <c r="C183" s="103" t="s">
        <v>241</v>
      </c>
    </row>
    <row r="184" spans="3:4" x14ac:dyDescent="0.25">
      <c r="C184" s="103" t="s">
        <v>240</v>
      </c>
    </row>
    <row r="185" spans="3:4" x14ac:dyDescent="0.25">
      <c r="C185" s="103" t="s">
        <v>239</v>
      </c>
    </row>
    <row r="186" spans="3:4" x14ac:dyDescent="0.25">
      <c r="C186" s="103" t="s">
        <v>238</v>
      </c>
    </row>
    <row r="187" spans="3:4" x14ac:dyDescent="0.25">
      <c r="C187" s="103" t="s">
        <v>237</v>
      </c>
    </row>
    <row r="188" spans="3:4" x14ac:dyDescent="0.25">
      <c r="C188" s="103" t="s">
        <v>236</v>
      </c>
    </row>
    <row r="189" spans="3:4" x14ac:dyDescent="0.25">
      <c r="C189" s="103" t="s">
        <v>235</v>
      </c>
    </row>
    <row r="191" spans="3:4" x14ac:dyDescent="0.25">
      <c r="C191" s="103" t="s">
        <v>234</v>
      </c>
    </row>
    <row r="192" spans="3:4" x14ac:dyDescent="0.25">
      <c r="D192" s="81" t="s">
        <v>199</v>
      </c>
    </row>
    <row r="193" spans="3:6" x14ac:dyDescent="0.25">
      <c r="D193" s="81" t="s">
        <v>233</v>
      </c>
    </row>
    <row r="194" spans="3:6" x14ac:dyDescent="0.25">
      <c r="D194" s="81" t="s">
        <v>232</v>
      </c>
    </row>
    <row r="195" spans="3:6" x14ac:dyDescent="0.25">
      <c r="D195" s="81" t="s">
        <v>231</v>
      </c>
    </row>
    <row r="196" spans="3:6" x14ac:dyDescent="0.25">
      <c r="D196" s="81" t="s">
        <v>230</v>
      </c>
    </row>
    <row r="197" spans="3:6" x14ac:dyDescent="0.25">
      <c r="D197" s="81" t="s">
        <v>229</v>
      </c>
    </row>
    <row r="199" spans="3:6" x14ac:dyDescent="0.25">
      <c r="C199" s="3" t="s">
        <v>228</v>
      </c>
    </row>
    <row r="201" spans="3:6" x14ac:dyDescent="0.25">
      <c r="C201" s="105" t="s">
        <v>227</v>
      </c>
    </row>
    <row r="202" spans="3:6" x14ac:dyDescent="0.25">
      <c r="C202" s="103" t="s">
        <v>226</v>
      </c>
    </row>
    <row r="203" spans="3:6" x14ac:dyDescent="0.25">
      <c r="C203" s="103" t="s">
        <v>225</v>
      </c>
    </row>
    <row r="204" spans="3:6" x14ac:dyDescent="0.25">
      <c r="C204" s="103" t="s">
        <v>224</v>
      </c>
    </row>
    <row r="205" spans="3:6" x14ac:dyDescent="0.25">
      <c r="C205" s="103" t="s">
        <v>223</v>
      </c>
    </row>
    <row r="206" spans="3:6" x14ac:dyDescent="0.25">
      <c r="C206" s="103" t="s">
        <v>222</v>
      </c>
    </row>
    <row r="207" spans="3:6" x14ac:dyDescent="0.25">
      <c r="C207" s="103" t="s">
        <v>216</v>
      </c>
      <c r="F207" s="104"/>
    </row>
    <row r="208" spans="3:6" x14ac:dyDescent="0.25">
      <c r="C208" s="103" t="s">
        <v>221</v>
      </c>
      <c r="F208" s="98"/>
    </row>
    <row r="209" spans="3:14" x14ac:dyDescent="0.25">
      <c r="C209" s="103" t="s">
        <v>220</v>
      </c>
      <c r="F209" s="98"/>
    </row>
    <row r="210" spans="3:14" x14ac:dyDescent="0.25">
      <c r="C210" s="103" t="s">
        <v>209</v>
      </c>
      <c r="F210" s="98"/>
    </row>
    <row r="212" spans="3:14" x14ac:dyDescent="0.25">
      <c r="C212" s="105" t="s">
        <v>219</v>
      </c>
    </row>
    <row r="213" spans="3:14" x14ac:dyDescent="0.25">
      <c r="C213" s="103" t="s">
        <v>218</v>
      </c>
      <c r="F213" s="98"/>
    </row>
    <row r="214" spans="3:14" x14ac:dyDescent="0.25">
      <c r="C214" s="103" t="s">
        <v>217</v>
      </c>
      <c r="N214" s="104"/>
    </row>
    <row r="215" spans="3:14" x14ac:dyDescent="0.25">
      <c r="C215" s="103" t="s">
        <v>216</v>
      </c>
      <c r="N215" s="104"/>
    </row>
    <row r="216" spans="3:14" x14ac:dyDescent="0.25">
      <c r="C216" s="103" t="s">
        <v>215</v>
      </c>
      <c r="N216" s="97"/>
    </row>
    <row r="217" spans="3:14" x14ac:dyDescent="0.25">
      <c r="N217" s="96"/>
    </row>
    <row r="218" spans="3:14" x14ac:dyDescent="0.25">
      <c r="C218" s="105" t="s">
        <v>214</v>
      </c>
      <c r="N218" s="96"/>
    </row>
    <row r="219" spans="3:14" x14ac:dyDescent="0.25">
      <c r="C219" s="103" t="s">
        <v>213</v>
      </c>
      <c r="N219" s="96"/>
    </row>
    <row r="220" spans="3:14" x14ac:dyDescent="0.25">
      <c r="C220" s="103" t="s">
        <v>212</v>
      </c>
      <c r="N220" s="96"/>
    </row>
    <row r="221" spans="3:14" x14ac:dyDescent="0.25">
      <c r="C221" s="103" t="s">
        <v>211</v>
      </c>
      <c r="N221" s="96"/>
    </row>
    <row r="222" spans="3:14" x14ac:dyDescent="0.25">
      <c r="C222" s="103" t="s">
        <v>210</v>
      </c>
      <c r="N222" s="96"/>
    </row>
    <row r="223" spans="3:14" x14ac:dyDescent="0.25">
      <c r="C223" s="103" t="s">
        <v>209</v>
      </c>
      <c r="N223" s="96"/>
    </row>
    <row r="224" spans="3:14" x14ac:dyDescent="0.25">
      <c r="N224" s="96"/>
    </row>
    <row r="225" spans="3:14" x14ac:dyDescent="0.25">
      <c r="C225" s="105" t="s">
        <v>208</v>
      </c>
      <c r="N225" s="96"/>
    </row>
    <row r="226" spans="3:14" x14ac:dyDescent="0.25">
      <c r="C226" s="103" t="s">
        <v>207</v>
      </c>
      <c r="N226" s="104"/>
    </row>
    <row r="227" spans="3:14" x14ac:dyDescent="0.25">
      <c r="C227" s="103" t="s">
        <v>206</v>
      </c>
      <c r="N227" s="97"/>
    </row>
    <row r="228" spans="3:14" x14ac:dyDescent="0.25">
      <c r="N228" s="96"/>
    </row>
    <row r="229" spans="3:14" x14ac:dyDescent="0.25">
      <c r="C229" t="s">
        <v>205</v>
      </c>
      <c r="N229" s="96"/>
    </row>
    <row r="230" spans="3:14" x14ac:dyDescent="0.25">
      <c r="N230" s="96"/>
    </row>
    <row r="231" spans="3:14" x14ac:dyDescent="0.25">
      <c r="C231" s="101" t="s">
        <v>197</v>
      </c>
      <c r="D231" t="s">
        <v>204</v>
      </c>
      <c r="J231" s="81" t="s">
        <v>203</v>
      </c>
      <c r="N231" s="96"/>
    </row>
    <row r="232" spans="3:14" x14ac:dyDescent="0.25">
      <c r="J232" s="81"/>
      <c r="N232" s="96"/>
    </row>
    <row r="233" spans="3:14" x14ac:dyDescent="0.25">
      <c r="C233" s="101" t="s">
        <v>197</v>
      </c>
      <c r="D233" s="102" t="s">
        <v>202</v>
      </c>
      <c r="J233" s="81" t="s">
        <v>201</v>
      </c>
      <c r="N233" s="96"/>
    </row>
    <row r="234" spans="3:14" x14ac:dyDescent="0.25">
      <c r="D234" s="102"/>
      <c r="J234" s="81"/>
      <c r="N234" s="96"/>
    </row>
    <row r="235" spans="3:14" x14ac:dyDescent="0.25">
      <c r="C235" s="101" t="s">
        <v>197</v>
      </c>
      <c r="D235" s="102" t="s">
        <v>200</v>
      </c>
      <c r="J235" s="81" t="s">
        <v>199</v>
      </c>
      <c r="N235" s="96"/>
    </row>
    <row r="236" spans="3:14" x14ac:dyDescent="0.25">
      <c r="D236" t="s">
        <v>198</v>
      </c>
      <c r="N236" s="96"/>
    </row>
    <row r="237" spans="3:14" x14ac:dyDescent="0.25">
      <c r="N237" s="96"/>
    </row>
    <row r="238" spans="3:14" x14ac:dyDescent="0.25">
      <c r="C238" s="101" t="s">
        <v>197</v>
      </c>
      <c r="D238" t="s">
        <v>196</v>
      </c>
      <c r="J238" s="81" t="s">
        <v>195</v>
      </c>
      <c r="N238" s="96"/>
    </row>
    <row r="239" spans="3:14" x14ac:dyDescent="0.25">
      <c r="C239" s="101"/>
      <c r="D239" t="s">
        <v>194</v>
      </c>
      <c r="N239" s="96"/>
    </row>
    <row r="240" spans="3:14" x14ac:dyDescent="0.25">
      <c r="C240" s="101"/>
      <c r="N240" s="96"/>
    </row>
    <row r="241" spans="3:14" x14ac:dyDescent="0.25">
      <c r="C241" s="99"/>
      <c r="D241" s="99"/>
      <c r="E241" s="99"/>
      <c r="F241" s="99"/>
      <c r="G241" s="99"/>
      <c r="H241" s="99"/>
      <c r="I241" s="99"/>
      <c r="J241" s="99"/>
      <c r="N241" s="96"/>
    </row>
    <row r="242" spans="3:14" ht="18.75" x14ac:dyDescent="0.3">
      <c r="C242" s="100" t="s">
        <v>193</v>
      </c>
      <c r="D242" s="100"/>
      <c r="E242" s="100"/>
      <c r="F242" s="100"/>
      <c r="G242" s="100"/>
      <c r="H242" s="100"/>
      <c r="I242" s="100"/>
      <c r="J242" s="99"/>
      <c r="N242" s="96"/>
    </row>
    <row r="243" spans="3:14" ht="18.75" x14ac:dyDescent="0.3">
      <c r="C243" s="100" t="s">
        <v>192</v>
      </c>
      <c r="D243" s="100"/>
      <c r="E243" s="100"/>
      <c r="F243" s="100"/>
      <c r="G243" s="100"/>
      <c r="H243" s="100"/>
      <c r="I243" s="100"/>
      <c r="J243" s="99"/>
      <c r="N243" s="96"/>
    </row>
    <row r="244" spans="3:14" ht="18.75" x14ac:dyDescent="0.3">
      <c r="C244" s="100" t="s">
        <v>191</v>
      </c>
      <c r="D244" s="100"/>
      <c r="E244" s="100"/>
      <c r="F244" s="100"/>
      <c r="G244" s="100"/>
      <c r="H244" s="100"/>
      <c r="I244" s="100"/>
      <c r="J244" s="99"/>
      <c r="N244" s="96"/>
    </row>
    <row r="245" spans="3:14" ht="18.75" x14ac:dyDescent="0.3">
      <c r="C245" s="100" t="s">
        <v>190</v>
      </c>
      <c r="D245" s="100"/>
      <c r="E245" s="100"/>
      <c r="F245" s="100"/>
      <c r="G245" s="100"/>
      <c r="H245" s="100"/>
      <c r="I245" s="100"/>
      <c r="J245" s="99"/>
      <c r="N245" s="98"/>
    </row>
    <row r="246" spans="3:14" ht="18.75" x14ac:dyDescent="0.3">
      <c r="C246" s="100"/>
      <c r="D246" s="100"/>
      <c r="E246" s="100"/>
      <c r="F246" s="100"/>
      <c r="G246" s="100"/>
      <c r="H246" s="100"/>
      <c r="I246" s="100"/>
      <c r="J246" s="99"/>
      <c r="N246" s="98"/>
    </row>
    <row r="247" spans="3:14" x14ac:dyDescent="0.25">
      <c r="N247" s="97"/>
    </row>
    <row r="248" spans="3:14" x14ac:dyDescent="0.25">
      <c r="N248" s="96"/>
    </row>
    <row r="249" spans="3:14" x14ac:dyDescent="0.25">
      <c r="N249" s="96"/>
    </row>
    <row r="250" spans="3:14" x14ac:dyDescent="0.25">
      <c r="N250" s="96"/>
    </row>
    <row r="251" spans="3:14" x14ac:dyDescent="0.25">
      <c r="N251" s="96"/>
    </row>
    <row r="252" spans="3:14" x14ac:dyDescent="0.25">
      <c r="N252" s="96"/>
    </row>
    <row r="253" spans="3:14" x14ac:dyDescent="0.25">
      <c r="N253" s="98"/>
    </row>
    <row r="254" spans="3:14" x14ac:dyDescent="0.25">
      <c r="N254" s="97"/>
    </row>
    <row r="255" spans="3:14" x14ac:dyDescent="0.25">
      <c r="N255" s="96"/>
    </row>
    <row r="256" spans="3:14" x14ac:dyDescent="0.25">
      <c r="N256" s="96"/>
    </row>
  </sheetData>
  <sheetProtection algorithmName="SHA-512" hashValue="hk8duhGoMmnR1fbGvu0ReoSdOtEpfLCDj/3OhR5QWbvxHH+eQBnT7mSYmbUVZDe4lYCRVAJDwJgLCNsxpnFQYg==" saltValue="M1Sf44aoR+U85WTQBpM7cg==" spinCount="100000" sheet="1"/>
  <dataConsolidate/>
  <mergeCells count="26">
    <mergeCell ref="C67:C70"/>
    <mergeCell ref="G67:G70"/>
    <mergeCell ref="C71:C72"/>
    <mergeCell ref="C34:C35"/>
    <mergeCell ref="D34:G34"/>
    <mergeCell ref="C65:C66"/>
    <mergeCell ref="D65:G65"/>
    <mergeCell ref="C83:C85"/>
    <mergeCell ref="D83:K83"/>
    <mergeCell ref="D84:E84"/>
    <mergeCell ref="F84:G84"/>
    <mergeCell ref="H84:I84"/>
    <mergeCell ref="J84:K84"/>
    <mergeCell ref="C141:G141"/>
    <mergeCell ref="C111:D113"/>
    <mergeCell ref="E112:G112"/>
    <mergeCell ref="C114:C125"/>
    <mergeCell ref="D114:D117"/>
    <mergeCell ref="D118:D121"/>
    <mergeCell ref="D122:D125"/>
    <mergeCell ref="C159:C161"/>
    <mergeCell ref="D159:K159"/>
    <mergeCell ref="D160:E160"/>
    <mergeCell ref="F160:G160"/>
    <mergeCell ref="H160:I160"/>
    <mergeCell ref="J160:K160"/>
  </mergeCells>
  <conditionalFormatting sqref="D36:G38">
    <cfRule type="containsText" dxfId="14" priority="4" operator="containsText" text="HOCH">
      <formula>NOT(ISERROR(SEARCH("HOCH",D36)))</formula>
    </cfRule>
    <cfRule type="containsText" dxfId="13" priority="5" operator="containsText" text="MITTEL">
      <formula>NOT(ISERROR(SEARCH("MITTEL",D36)))</formula>
    </cfRule>
    <cfRule type="containsText" dxfId="12" priority="6" operator="containsText" text="GERING">
      <formula>NOT(ISERROR(SEARCH("GERING",D36)))</formula>
    </cfRule>
  </conditionalFormatting>
  <conditionalFormatting sqref="D86:D90 F86:F90 H86:H90 J86:J90 D162:D166 F162:F166 H162:H166 J162:J166">
    <cfRule type="containsText" dxfId="11" priority="1" operator="containsText" text="hoch">
      <formula>NOT(ISERROR(SEARCH("hoch",D86)))</formula>
    </cfRule>
    <cfRule type="containsText" dxfId="10" priority="2" operator="containsText" text="mittel">
      <formula>NOT(ISERROR(SEARCH("mittel",D86)))</formula>
    </cfRule>
    <cfRule type="containsText" dxfId="9" priority="3" operator="containsText" text="gering">
      <formula>NOT(ISERROR(SEARCH("gering",D86)))</formula>
    </cfRule>
  </conditionalFormatting>
  <dataValidations count="2">
    <dataValidation type="list" allowBlank="1" showInputMessage="1" showErrorMessage="1" errorTitle="Fehler" error="Ihre Eingabe entspricht keiner passenden Kategorie." promptTitle="Bewertung" prompt="Wählen Sie eine der drei Bewertungskategrien." sqref="D86:D89 F86:F89 J86:J89 H86:H89">
      <formula1>$D$80:$F$80</formula1>
    </dataValidation>
    <dataValidation type="list" allowBlank="1" showInputMessage="1" showErrorMessage="1" errorTitle="Fehler" error="Ihre Eingabe entspricht keiner passenden Kategorie." promptTitle="Bewertung" prompt="Wählen Sie eine der drei Bewertungskategrien." sqref="H162:H165 D162:D165 F162:F165 J162:J165">
      <formula1>$D$156:$F$156</formula1>
    </dataValidation>
  </dataValidations>
  <hyperlinks>
    <hyperlink ref="J231" r:id="rId1" display="https://geoportal.bremen.de/klimainfosystem/"/>
    <hyperlink ref="J233" r:id="rId2" location="/starkregenvorsorge"/>
    <hyperlink ref="J235" r:id="rId3" display="https://www.klimaanpassung.bremen.de/"/>
    <hyperlink ref="J238" r:id="rId4" display="https://umwelt.bremen.de/umwelt/wasserwirtschaft-hochwasser-und-kuestenschutz/hochwasserrisikomanagement-23599"/>
    <hyperlink ref="D192" r:id="rId5" display="https://www.klimaanpassung.bremen.de/startseite-1459"/>
    <hyperlink ref="D193" r:id="rId6" display="https://www.klimaanpassung.bremen.de/projekte/multiklima-20408"/>
    <hyperlink ref="D194" r:id="rId7" display="https://www.umweltbundesamt.de/themen/klima-energie/klimafolgen-anpassung/kompetenzzentrum-kompass-0"/>
    <hyperlink ref="D195" r:id="rId8" display="https://climate-adapt.eea.europa.eu/"/>
    <hyperlink ref="D196" r:id="rId9" location="Einf%C3%BChrung" display="https://www.umweltbundesamt.de/themen/klima-energie/klimafolgen-anpassung/werkzeuge-der-anpassung/klimalotse - Einf%C3%BChrung"/>
    <hyperlink ref="D197" r:id="rId10" display="https://www.klivoportal.de/DE/Home/home_node.html"/>
    <hyperlink ref="C18" location="'4.2 Klimaresilienz BHV'!B24" display="'4.2 Klimaresilienz BHV'!B24"/>
    <hyperlink ref="C19" location="'4.2 Klimaresilienz BHV'!B40" display="'4.2 Klimaresilienz BHV'!B40"/>
    <hyperlink ref="C20" location="'4.2 Klimaresilienz BHV'!B95" display="'4.2 Klimaresilienz BHV'!B95"/>
    <hyperlink ref="C21" location="'4.2 Klimaresilienz BHV'!B129" display="'4.2 Klimaresilienz BHV'!B129"/>
    <hyperlink ref="C22" location="'4.2 Klimaresilienz BHV'!B170" display="'4.2 Klimaresilienz BHV'!B170"/>
  </hyperlinks>
  <pageMargins left="0.7" right="0.7" top="0.78740157499999996" bottom="0.78740157499999996" header="0.3" footer="0.3"/>
  <pageSetup paperSize="9" orientation="portrait" r:id="rId11"/>
  <drawing r:id="rId1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dimension ref="B1:N300"/>
  <sheetViews>
    <sheetView topLeftCell="A11" workbookViewId="0"/>
  </sheetViews>
  <sheetFormatPr baseColWidth="10" defaultRowHeight="15" x14ac:dyDescent="0.25"/>
  <cols>
    <col min="2" max="2" width="8.140625" customWidth="1"/>
    <col min="3" max="3" width="28.42578125" customWidth="1"/>
    <col min="4" max="4" width="18.42578125" customWidth="1"/>
    <col min="5" max="5" width="17.140625" customWidth="1"/>
    <col min="6" max="6" width="30.140625" customWidth="1"/>
    <col min="7" max="7" width="19.140625" customWidth="1"/>
    <col min="9" max="9" width="23.42578125" customWidth="1"/>
    <col min="10" max="10" width="27.28515625" customWidth="1"/>
    <col min="11" max="11" width="13.28515625" customWidth="1"/>
    <col min="12" max="12" width="8.7109375" customWidth="1"/>
    <col min="13" max="13" width="23.140625" customWidth="1"/>
    <col min="14" max="14" width="23.5703125" customWidth="1"/>
    <col min="15" max="15" width="26.140625" customWidth="1"/>
    <col min="16" max="16" width="24.42578125" customWidth="1"/>
    <col min="17" max="17" width="13.140625" customWidth="1"/>
    <col min="18" max="18" width="15" customWidth="1"/>
    <col min="19" max="20" width="16.140625" customWidth="1"/>
    <col min="21" max="21" width="15.7109375" customWidth="1"/>
    <col min="22" max="22" width="15.140625" customWidth="1"/>
    <col min="23" max="23" width="16.7109375" customWidth="1"/>
  </cols>
  <sheetData>
    <row r="1" spans="2:12" hidden="1" x14ac:dyDescent="0.25"/>
    <row r="2" spans="2:12" ht="26.25" x14ac:dyDescent="0.4">
      <c r="B2" s="255" t="s">
        <v>391</v>
      </c>
    </row>
    <row r="3" spans="2:12" ht="26.25" x14ac:dyDescent="0.4">
      <c r="B3" s="255"/>
    </row>
    <row r="4" spans="2:12" x14ac:dyDescent="0.25">
      <c r="C4" s="103" t="s">
        <v>390</v>
      </c>
      <c r="I4" s="85"/>
      <c r="J4" s="85"/>
      <c r="K4" s="85"/>
      <c r="L4" s="85"/>
    </row>
    <row r="5" spans="2:12" x14ac:dyDescent="0.25">
      <c r="I5" s="85"/>
      <c r="J5" s="85"/>
      <c r="K5" s="85"/>
      <c r="L5" s="85"/>
    </row>
    <row r="6" spans="2:12" x14ac:dyDescent="0.25">
      <c r="C6" s="103" t="s">
        <v>389</v>
      </c>
      <c r="I6" s="85"/>
      <c r="J6" s="85"/>
      <c r="K6" s="85"/>
      <c r="L6" s="85"/>
    </row>
    <row r="7" spans="2:12" x14ac:dyDescent="0.25">
      <c r="I7" s="85"/>
      <c r="J7" s="85"/>
      <c r="K7" s="85"/>
      <c r="L7" s="85"/>
    </row>
    <row r="8" spans="2:12" x14ac:dyDescent="0.25">
      <c r="C8" s="3" t="s">
        <v>227</v>
      </c>
      <c r="I8" s="85"/>
      <c r="J8" s="85"/>
      <c r="K8" s="85"/>
      <c r="L8" s="85"/>
    </row>
    <row r="9" spans="2:12" x14ac:dyDescent="0.25">
      <c r="C9" s="3" t="s">
        <v>219</v>
      </c>
      <c r="I9" s="85"/>
      <c r="J9" s="85"/>
      <c r="K9" s="85"/>
      <c r="L9" s="85"/>
    </row>
    <row r="10" spans="2:12" x14ac:dyDescent="0.25">
      <c r="C10" s="3" t="s">
        <v>318</v>
      </c>
      <c r="I10" s="85"/>
      <c r="J10" s="85"/>
      <c r="K10" s="85"/>
      <c r="L10" s="85"/>
    </row>
    <row r="11" spans="2:12" x14ac:dyDescent="0.25">
      <c r="C11" s="3" t="s">
        <v>388</v>
      </c>
      <c r="I11" s="85"/>
      <c r="J11" s="85"/>
      <c r="K11" s="85"/>
      <c r="L11" s="85"/>
    </row>
    <row r="12" spans="2:12" x14ac:dyDescent="0.25">
      <c r="I12" s="85"/>
      <c r="J12" s="85"/>
      <c r="K12" s="85"/>
      <c r="L12" s="85"/>
    </row>
    <row r="13" spans="2:12" x14ac:dyDescent="0.25">
      <c r="C13" s="149" t="s">
        <v>387</v>
      </c>
      <c r="I13" s="85"/>
      <c r="J13" s="85"/>
      <c r="K13" s="85"/>
      <c r="L13" s="85"/>
    </row>
    <row r="14" spans="2:12" x14ac:dyDescent="0.25">
      <c r="C14" t="s">
        <v>386</v>
      </c>
      <c r="I14" s="85"/>
      <c r="J14" s="85"/>
      <c r="K14" s="85"/>
      <c r="L14" s="85"/>
    </row>
    <row r="15" spans="2:12" x14ac:dyDescent="0.25">
      <c r="I15" s="85"/>
      <c r="J15" s="85"/>
      <c r="K15" s="85"/>
      <c r="L15" s="85"/>
    </row>
    <row r="16" spans="2:12" ht="18.75" x14ac:dyDescent="0.3">
      <c r="C16" s="100" t="s">
        <v>385</v>
      </c>
      <c r="D16" s="249"/>
      <c r="E16" s="100"/>
      <c r="F16" s="100"/>
      <c r="G16" s="100"/>
      <c r="H16" s="100"/>
      <c r="I16" s="249"/>
      <c r="J16" s="85"/>
      <c r="K16" s="85"/>
      <c r="L16" s="85"/>
    </row>
    <row r="17" spans="2:12" x14ac:dyDescent="0.25">
      <c r="C17" s="254"/>
      <c r="I17" s="85"/>
      <c r="J17" s="85"/>
      <c r="K17" s="85"/>
      <c r="L17" s="85"/>
    </row>
    <row r="18" spans="2:12" x14ac:dyDescent="0.25">
      <c r="C18" s="253">
        <v>4.0999999999999996</v>
      </c>
      <c r="D18" s="149" t="s">
        <v>384</v>
      </c>
      <c r="J18" s="85"/>
      <c r="K18" s="85"/>
      <c r="L18" s="85"/>
    </row>
    <row r="19" spans="2:12" ht="18.75" x14ac:dyDescent="0.3">
      <c r="C19" s="250">
        <v>4.2</v>
      </c>
      <c r="D19" s="100" t="s">
        <v>383</v>
      </c>
      <c r="E19" s="100"/>
      <c r="F19" s="100"/>
      <c r="G19" s="100"/>
      <c r="H19" s="100"/>
      <c r="I19" s="249"/>
      <c r="J19" s="85"/>
      <c r="K19" s="85"/>
      <c r="L19" s="85"/>
    </row>
    <row r="20" spans="2:12" x14ac:dyDescent="0.25">
      <c r="C20" s="253">
        <v>4.3</v>
      </c>
      <c r="D20" s="252" t="s">
        <v>382</v>
      </c>
      <c r="J20" s="85"/>
      <c r="K20" s="85"/>
      <c r="L20" s="85"/>
    </row>
    <row r="21" spans="2:12" ht="18.75" x14ac:dyDescent="0.3">
      <c r="C21" s="250">
        <v>4.4000000000000004</v>
      </c>
      <c r="D21" s="251" t="s">
        <v>381</v>
      </c>
      <c r="E21" s="100"/>
      <c r="F21" s="100"/>
      <c r="G21" s="100"/>
      <c r="H21" s="100"/>
      <c r="I21" s="249"/>
      <c r="J21" s="85"/>
      <c r="K21" s="85"/>
      <c r="L21" s="85"/>
    </row>
    <row r="22" spans="2:12" ht="18.75" x14ac:dyDescent="0.3">
      <c r="C22" s="250">
        <v>4.5</v>
      </c>
      <c r="D22" s="100" t="s">
        <v>380</v>
      </c>
      <c r="E22" s="100"/>
      <c r="F22" s="100"/>
      <c r="G22" s="100"/>
      <c r="H22" s="100"/>
      <c r="I22" s="249"/>
      <c r="J22" s="85"/>
      <c r="K22" s="85"/>
      <c r="L22" s="85"/>
    </row>
    <row r="23" spans="2:12" x14ac:dyDescent="0.25">
      <c r="I23" s="85"/>
      <c r="J23" s="85"/>
      <c r="K23" s="85"/>
      <c r="L23" s="85"/>
    </row>
    <row r="24" spans="2:12" x14ac:dyDescent="0.25">
      <c r="I24" s="85"/>
      <c r="J24" s="85"/>
      <c r="K24" s="85"/>
      <c r="L24" s="85"/>
    </row>
    <row r="25" spans="2:12" x14ac:dyDescent="0.25">
      <c r="C25" s="248"/>
      <c r="I25" s="85"/>
      <c r="J25" s="85"/>
      <c r="K25" s="85"/>
      <c r="L25" s="85"/>
    </row>
    <row r="26" spans="2:12" ht="18.75" x14ac:dyDescent="0.3">
      <c r="B26" s="160" t="s">
        <v>379</v>
      </c>
      <c r="I26" s="85"/>
      <c r="J26" s="85"/>
      <c r="K26" s="85"/>
      <c r="L26" s="85"/>
    </row>
    <row r="27" spans="2:12" x14ac:dyDescent="0.25">
      <c r="C27" s="247"/>
      <c r="I27" s="85"/>
      <c r="J27" s="85"/>
    </row>
    <row r="28" spans="2:12" x14ac:dyDescent="0.25">
      <c r="C28" s="103" t="s">
        <v>378</v>
      </c>
    </row>
    <row r="29" spans="2:12" x14ac:dyDescent="0.25">
      <c r="C29" s="103" t="s">
        <v>377</v>
      </c>
    </row>
    <row r="30" spans="2:12" x14ac:dyDescent="0.25">
      <c r="C30" s="103" t="s">
        <v>376</v>
      </c>
    </row>
    <row r="31" spans="2:12" x14ac:dyDescent="0.25">
      <c r="C31" s="103" t="s">
        <v>375</v>
      </c>
    </row>
    <row r="32" spans="2:12" x14ac:dyDescent="0.25">
      <c r="C32" s="103" t="s">
        <v>374</v>
      </c>
    </row>
    <row r="33" spans="3:7" x14ac:dyDescent="0.25">
      <c r="C33" s="103"/>
    </row>
    <row r="34" spans="3:7" x14ac:dyDescent="0.25">
      <c r="C34" s="103" t="s">
        <v>373</v>
      </c>
    </row>
    <row r="35" spans="3:7" ht="15.75" thickBot="1" x14ac:dyDescent="0.3">
      <c r="C35" s="103"/>
    </row>
    <row r="36" spans="3:7" ht="31.5" customHeight="1" x14ac:dyDescent="0.25">
      <c r="C36" s="401" t="s">
        <v>372</v>
      </c>
      <c r="D36" s="403" t="s">
        <v>259</v>
      </c>
      <c r="E36" s="404"/>
      <c r="F36" s="404"/>
      <c r="G36" s="405"/>
    </row>
    <row r="37" spans="3:7" ht="40.5" customHeight="1" x14ac:dyDescent="0.25">
      <c r="C37" s="402"/>
      <c r="D37" s="245" t="s">
        <v>227</v>
      </c>
      <c r="E37" s="245" t="s">
        <v>219</v>
      </c>
      <c r="F37" s="244" t="s">
        <v>318</v>
      </c>
      <c r="G37" s="243" t="s">
        <v>295</v>
      </c>
    </row>
    <row r="38" spans="3:7" ht="15.75" x14ac:dyDescent="0.25">
      <c r="C38" s="242" t="s">
        <v>370</v>
      </c>
      <c r="D38" s="241" t="s">
        <v>263</v>
      </c>
      <c r="E38" s="241" t="s">
        <v>263</v>
      </c>
      <c r="F38" s="241" t="s">
        <v>262</v>
      </c>
      <c r="G38" s="240" t="s">
        <v>263</v>
      </c>
    </row>
    <row r="39" spans="3:7" ht="15.75" x14ac:dyDescent="0.25">
      <c r="C39" s="242" t="s">
        <v>369</v>
      </c>
      <c r="D39" s="241" t="s">
        <v>262</v>
      </c>
      <c r="E39" s="241" t="s">
        <v>263</v>
      </c>
      <c r="F39" s="241" t="s">
        <v>262</v>
      </c>
      <c r="G39" s="240" t="s">
        <v>263</v>
      </c>
    </row>
    <row r="40" spans="3:7" ht="16.5" thickBot="1" x14ac:dyDescent="0.3">
      <c r="C40" s="239" t="s">
        <v>252</v>
      </c>
      <c r="D40" s="238" t="str">
        <f>IF(OR(D38="hoch",D39="hoch"),"hoch",IF(OR(D38="mittel",D39="mittel"),"mittel",IF(OR(D38="gering",D39="gering"),"gering"," ")))</f>
        <v>mittel</v>
      </c>
      <c r="E40" s="237" t="str">
        <f>IF(OR(E38="hoch",E39="hoch"),"hoch",IF(OR(E38="mittel",E39="mittel"),"mittel",IF(OR(E38="gering",E39="gering"),"gering"," ")))</f>
        <v>gering</v>
      </c>
      <c r="F40" s="237" t="str">
        <f>IF(OR(F38="hoch",F39="hoch"),"hoch",IF(OR(F38="mittel",F39="mittel"),"mittel",IF(OR(F38="gering",F39="gering"),"gering"," ")))</f>
        <v>mittel</v>
      </c>
      <c r="G40" s="236" t="str">
        <f>IF(OR(G38="hoch",G39="hoch"),"hoch",IF(OR(G38="mittel",G39="mittel"),"mittel",IF(OR(G38="gering",G39="gering"),"gering"," ")))</f>
        <v>gering</v>
      </c>
    </row>
    <row r="41" spans="3:7" x14ac:dyDescent="0.25">
      <c r="C41" s="246"/>
      <c r="D41" s="246"/>
      <c r="E41" s="246"/>
      <c r="F41" s="246"/>
      <c r="G41" s="246"/>
    </row>
    <row r="42" spans="3:7" ht="15.75" thickBot="1" x14ac:dyDescent="0.3">
      <c r="C42" s="246"/>
      <c r="D42" s="246"/>
      <c r="E42" s="246"/>
      <c r="F42" s="246"/>
      <c r="G42" s="246"/>
    </row>
    <row r="43" spans="3:7" ht="15.75" x14ac:dyDescent="0.25">
      <c r="C43" s="401" t="s">
        <v>371</v>
      </c>
      <c r="D43" s="403" t="s">
        <v>259</v>
      </c>
      <c r="E43" s="404"/>
      <c r="F43" s="404"/>
      <c r="G43" s="405"/>
    </row>
    <row r="44" spans="3:7" ht="31.5" x14ac:dyDescent="0.25">
      <c r="C44" s="402"/>
      <c r="D44" s="245" t="s">
        <v>227</v>
      </c>
      <c r="E44" s="245" t="s">
        <v>219</v>
      </c>
      <c r="F44" s="244" t="s">
        <v>318</v>
      </c>
      <c r="G44" s="243" t="s">
        <v>295</v>
      </c>
    </row>
    <row r="45" spans="3:7" ht="15.75" x14ac:dyDescent="0.25">
      <c r="C45" s="242" t="s">
        <v>370</v>
      </c>
      <c r="D45" s="241" t="s">
        <v>263</v>
      </c>
      <c r="E45" s="241" t="s">
        <v>263</v>
      </c>
      <c r="F45" s="241" t="s">
        <v>262</v>
      </c>
      <c r="G45" s="240" t="s">
        <v>262</v>
      </c>
    </row>
    <row r="46" spans="3:7" ht="15.75" x14ac:dyDescent="0.25">
      <c r="C46" s="242" t="s">
        <v>369</v>
      </c>
      <c r="D46" s="241" t="s">
        <v>262</v>
      </c>
      <c r="E46" s="241" t="s">
        <v>263</v>
      </c>
      <c r="F46" s="241" t="s">
        <v>262</v>
      </c>
      <c r="G46" s="240" t="s">
        <v>262</v>
      </c>
    </row>
    <row r="47" spans="3:7" ht="16.5" thickBot="1" x14ac:dyDescent="0.3">
      <c r="C47" s="239" t="s">
        <v>252</v>
      </c>
      <c r="D47" s="238" t="str">
        <f>IF(OR(D45="hoch",D46="hoch"),"hoch",IF(OR(D45="mittel",D46="mittel"),"mittel",IF(OR(D45="gering",D46="gering"),"gering"," ")))</f>
        <v>mittel</v>
      </c>
      <c r="E47" s="237" t="str">
        <f>IF(OR(E45="hoch",E46="hoch"),"hoch",IF(OR(E45="mittel",E46="mittel"),"mittel",IF(OR(E45="gering",E46="gering"),"gering"," ")))</f>
        <v>gering</v>
      </c>
      <c r="F47" s="237" t="str">
        <f>IF(OR(F45="hoch",F46="hoch"),"hoch",IF(OR(F45="mittel",F46="mittel"),"mittel",IF(OR(F45="gering",F46="gering"),"gering"," ")))</f>
        <v>mittel</v>
      </c>
      <c r="G47" s="236" t="str">
        <f>IF(OR(G45="hoch",G46="hoch"),"hoch",IF(OR(G45="mittel",G46="mittel"),"mittel",IF(OR(G45="gering",G46="gering"),"gering"," ")))</f>
        <v>mittel</v>
      </c>
    </row>
    <row r="48" spans="3:7" ht="15.75" x14ac:dyDescent="0.25">
      <c r="C48" s="235"/>
      <c r="D48" s="234"/>
      <c r="E48" s="233"/>
      <c r="F48" s="233"/>
      <c r="G48" s="233"/>
    </row>
    <row r="50" spans="2:10" ht="18.75" x14ac:dyDescent="0.3">
      <c r="B50" s="100" t="s">
        <v>368</v>
      </c>
      <c r="C50" s="99"/>
    </row>
    <row r="51" spans="2:10" ht="18.75" x14ac:dyDescent="0.3">
      <c r="B51" s="232"/>
      <c r="C51" s="220"/>
    </row>
    <row r="52" spans="2:10" x14ac:dyDescent="0.25">
      <c r="C52" s="103" t="s">
        <v>367</v>
      </c>
    </row>
    <row r="53" spans="2:10" x14ac:dyDescent="0.25">
      <c r="C53" s="103"/>
    </row>
    <row r="54" spans="2:10" x14ac:dyDescent="0.25">
      <c r="C54" s="103" t="s">
        <v>366</v>
      </c>
    </row>
    <row r="55" spans="2:10" x14ac:dyDescent="0.25">
      <c r="C55" s="103" t="s">
        <v>365</v>
      </c>
    </row>
    <row r="56" spans="2:10" x14ac:dyDescent="0.25">
      <c r="C56" s="103" t="s">
        <v>364</v>
      </c>
    </row>
    <row r="57" spans="2:10" ht="17.25" customHeight="1" x14ac:dyDescent="0.25">
      <c r="C57" s="103" t="s">
        <v>363</v>
      </c>
      <c r="D57" s="102"/>
    </row>
    <row r="58" spans="2:10" ht="16.5" customHeight="1" x14ac:dyDescent="0.25">
      <c r="C58" s="149"/>
      <c r="D58" s="102"/>
    </row>
    <row r="59" spans="2:10" ht="16.5" customHeight="1" x14ac:dyDescent="0.25">
      <c r="C59" s="103" t="s">
        <v>362</v>
      </c>
      <c r="D59" s="102"/>
    </row>
    <row r="60" spans="2:10" x14ac:dyDescent="0.25">
      <c r="C60" s="149"/>
      <c r="D60" s="102"/>
    </row>
    <row r="61" spans="2:10" ht="19.5" customHeight="1" x14ac:dyDescent="0.25">
      <c r="C61" s="103" t="s">
        <v>361</v>
      </c>
      <c r="D61" s="102"/>
    </row>
    <row r="62" spans="2:10" ht="19.5" customHeight="1" x14ac:dyDescent="0.25">
      <c r="C62" s="231" t="s">
        <v>360</v>
      </c>
      <c r="D62" s="228" t="s">
        <v>359</v>
      </c>
      <c r="E62" s="102"/>
      <c r="F62" s="102"/>
      <c r="G62" s="102"/>
      <c r="H62" s="102"/>
      <c r="I62" s="102"/>
      <c r="J62" s="102"/>
    </row>
    <row r="63" spans="2:10" ht="23.25" customHeight="1" x14ac:dyDescent="0.25">
      <c r="C63" s="230" t="s">
        <v>358</v>
      </c>
      <c r="D63" s="228" t="s">
        <v>357</v>
      </c>
      <c r="E63" s="102"/>
      <c r="F63" s="102"/>
      <c r="G63" s="102"/>
      <c r="H63" s="102"/>
      <c r="I63" s="102"/>
      <c r="J63" s="102"/>
    </row>
    <row r="64" spans="2:10" x14ac:dyDescent="0.25">
      <c r="C64" s="229" t="s">
        <v>356</v>
      </c>
      <c r="D64" s="228" t="s">
        <v>355</v>
      </c>
      <c r="E64" s="102"/>
      <c r="F64" s="102"/>
      <c r="G64" s="102"/>
      <c r="H64" s="102"/>
      <c r="I64" s="102"/>
      <c r="J64" s="102"/>
    </row>
    <row r="65" spans="3:10" x14ac:dyDescent="0.25">
      <c r="E65" s="102"/>
      <c r="F65" s="102"/>
      <c r="G65" s="102"/>
      <c r="H65" s="102"/>
      <c r="I65" s="102"/>
      <c r="J65" s="102"/>
    </row>
    <row r="66" spans="3:10" x14ac:dyDescent="0.25">
      <c r="E66" s="102"/>
      <c r="F66" s="102"/>
      <c r="G66" s="102"/>
      <c r="H66" s="102"/>
      <c r="I66" s="102"/>
      <c r="J66" s="102"/>
    </row>
    <row r="67" spans="3:10" x14ac:dyDescent="0.25">
      <c r="C67" s="103" t="s">
        <v>354</v>
      </c>
      <c r="E67" s="102"/>
      <c r="F67" s="102"/>
      <c r="G67" s="102"/>
      <c r="H67" s="102"/>
      <c r="I67" s="102"/>
      <c r="J67" s="102"/>
    </row>
    <row r="68" spans="3:10" x14ac:dyDescent="0.25">
      <c r="E68" s="102"/>
      <c r="F68" s="102"/>
      <c r="G68" s="102"/>
      <c r="H68" s="102"/>
      <c r="I68" s="102"/>
      <c r="J68" s="102"/>
    </row>
    <row r="69" spans="3:10" x14ac:dyDescent="0.25">
      <c r="C69" s="227" t="s">
        <v>351</v>
      </c>
      <c r="D69" s="103" t="s">
        <v>353</v>
      </c>
      <c r="E69" s="102"/>
      <c r="F69" s="102"/>
      <c r="G69" s="102"/>
      <c r="H69" s="102"/>
      <c r="I69" s="102"/>
      <c r="J69" s="102"/>
    </row>
    <row r="70" spans="3:10" x14ac:dyDescent="0.25">
      <c r="D70" t="s">
        <v>352</v>
      </c>
      <c r="E70" s="102"/>
      <c r="F70" s="102"/>
      <c r="G70" s="102"/>
      <c r="H70" s="102"/>
      <c r="I70" s="102"/>
      <c r="J70" s="102"/>
    </row>
    <row r="71" spans="3:10" x14ac:dyDescent="0.25">
      <c r="E71" s="102"/>
      <c r="F71" s="102"/>
      <c r="G71" s="102"/>
      <c r="H71" s="102"/>
      <c r="I71" s="102"/>
      <c r="J71" s="102"/>
    </row>
    <row r="72" spans="3:10" x14ac:dyDescent="0.25">
      <c r="C72" s="227" t="s">
        <v>351</v>
      </c>
      <c r="D72" s="103" t="s">
        <v>350</v>
      </c>
    </row>
    <row r="73" spans="3:10" x14ac:dyDescent="0.25">
      <c r="C73" s="226"/>
      <c r="D73" t="s">
        <v>349</v>
      </c>
    </row>
    <row r="74" spans="3:10" ht="15.75" thickBot="1" x14ac:dyDescent="0.3">
      <c r="C74" s="226"/>
    </row>
    <row r="75" spans="3:10" ht="15.75" thickBot="1" x14ac:dyDescent="0.3">
      <c r="C75" s="397" t="s">
        <v>348</v>
      </c>
      <c r="D75" s="406" t="s">
        <v>259</v>
      </c>
      <c r="E75" s="407"/>
      <c r="F75" s="407"/>
      <c r="G75" s="408"/>
    </row>
    <row r="76" spans="3:10" ht="30.75" thickBot="1" x14ac:dyDescent="0.3">
      <c r="C76" s="398"/>
      <c r="D76" s="154" t="s">
        <v>227</v>
      </c>
      <c r="E76" s="154" t="s">
        <v>296</v>
      </c>
      <c r="F76" s="154" t="s">
        <v>214</v>
      </c>
      <c r="G76" s="154" t="s">
        <v>295</v>
      </c>
    </row>
    <row r="77" spans="3:10" ht="153" customHeight="1" x14ac:dyDescent="0.25">
      <c r="C77" s="397" t="s">
        <v>317</v>
      </c>
      <c r="D77" s="152" t="s">
        <v>347</v>
      </c>
      <c r="E77" s="152" t="s">
        <v>346</v>
      </c>
      <c r="F77" s="152" t="s">
        <v>345</v>
      </c>
      <c r="G77" s="410" t="s">
        <v>344</v>
      </c>
    </row>
    <row r="78" spans="3:10" ht="164.25" customHeight="1" x14ac:dyDescent="0.25">
      <c r="C78" s="409"/>
      <c r="D78" s="224" t="s">
        <v>343</v>
      </c>
      <c r="E78" s="224" t="s">
        <v>342</v>
      </c>
      <c r="F78" s="225" t="s">
        <v>341</v>
      </c>
      <c r="G78" s="411"/>
    </row>
    <row r="79" spans="3:10" ht="180.75" customHeight="1" x14ac:dyDescent="0.25">
      <c r="C79" s="409"/>
      <c r="D79" s="225" t="s">
        <v>340</v>
      </c>
      <c r="E79" s="224" t="s">
        <v>339</v>
      </c>
      <c r="F79" s="223"/>
      <c r="G79" s="411"/>
    </row>
    <row r="80" spans="3:10" ht="135.75" thickBot="1" x14ac:dyDescent="0.3">
      <c r="C80" s="398"/>
      <c r="D80" s="222"/>
      <c r="E80" s="150" t="s">
        <v>338</v>
      </c>
      <c r="F80" s="222"/>
      <c r="G80" s="412"/>
    </row>
    <row r="81" spans="3:12" ht="190.5" customHeight="1" x14ac:dyDescent="0.25">
      <c r="C81" s="397" t="s">
        <v>316</v>
      </c>
      <c r="D81" s="152" t="s">
        <v>337</v>
      </c>
      <c r="E81" s="152" t="s">
        <v>336</v>
      </c>
      <c r="F81" s="152" t="s">
        <v>335</v>
      </c>
      <c r="G81" s="152" t="s">
        <v>334</v>
      </c>
    </row>
    <row r="82" spans="3:12" ht="155.25" customHeight="1" thickBot="1" x14ac:dyDescent="0.3">
      <c r="C82" s="398"/>
      <c r="D82" s="150" t="s">
        <v>333</v>
      </c>
      <c r="E82" s="150" t="s">
        <v>332</v>
      </c>
      <c r="F82" s="150" t="s">
        <v>331</v>
      </c>
      <c r="G82" s="150" t="s">
        <v>330</v>
      </c>
    </row>
    <row r="83" spans="3:12" ht="191.25" customHeight="1" thickBot="1" x14ac:dyDescent="0.3">
      <c r="C83" s="151" t="s">
        <v>315</v>
      </c>
      <c r="D83" s="150" t="s">
        <v>329</v>
      </c>
      <c r="E83" s="150" t="s">
        <v>328</v>
      </c>
      <c r="F83" s="150" t="s">
        <v>327</v>
      </c>
      <c r="G83" s="150" t="s">
        <v>326</v>
      </c>
    </row>
    <row r="84" spans="3:12" ht="207" customHeight="1" thickBot="1" x14ac:dyDescent="0.3">
      <c r="C84" s="151" t="s">
        <v>314</v>
      </c>
      <c r="D84" s="150" t="s">
        <v>325</v>
      </c>
      <c r="E84" s="150" t="s">
        <v>324</v>
      </c>
      <c r="F84" s="150" t="s">
        <v>323</v>
      </c>
      <c r="G84" s="150" t="s">
        <v>322</v>
      </c>
    </row>
    <row r="85" spans="3:12" x14ac:dyDescent="0.25">
      <c r="C85" s="221"/>
    </row>
    <row r="86" spans="3:12" x14ac:dyDescent="0.25">
      <c r="C86" s="99"/>
      <c r="D86" s="99"/>
      <c r="E86" s="99"/>
      <c r="F86" s="99"/>
      <c r="G86" s="99"/>
      <c r="H86" s="99"/>
      <c r="I86" s="99"/>
      <c r="J86" s="99"/>
      <c r="K86" s="99"/>
    </row>
    <row r="87" spans="3:12" ht="18.75" x14ac:dyDescent="0.3">
      <c r="C87" s="100" t="s">
        <v>321</v>
      </c>
      <c r="D87" s="100"/>
      <c r="E87" s="100"/>
      <c r="F87" s="100"/>
      <c r="G87" s="100"/>
      <c r="H87" s="100"/>
      <c r="I87" s="100"/>
      <c r="J87" s="99"/>
      <c r="K87" s="99"/>
    </row>
    <row r="88" spans="3:12" x14ac:dyDescent="0.25">
      <c r="C88" s="99"/>
      <c r="D88" s="99"/>
      <c r="E88" s="99"/>
      <c r="F88" s="99"/>
      <c r="G88" s="99"/>
      <c r="H88" s="99"/>
      <c r="I88" s="99"/>
      <c r="J88" s="99"/>
      <c r="K88" s="99"/>
    </row>
    <row r="89" spans="3:12" ht="15.75" thickBot="1" x14ac:dyDescent="0.3">
      <c r="C89" s="220"/>
      <c r="D89" s="220"/>
      <c r="E89" s="220"/>
      <c r="F89" s="220"/>
      <c r="G89" s="220"/>
      <c r="H89" s="220"/>
      <c r="I89" s="220"/>
      <c r="J89" s="220"/>
      <c r="K89" s="220"/>
    </row>
    <row r="90" spans="3:12" ht="41.25" customHeight="1" x14ac:dyDescent="0.25">
      <c r="C90" s="373" t="s">
        <v>320</v>
      </c>
      <c r="D90" s="376" t="s">
        <v>259</v>
      </c>
      <c r="E90" s="377"/>
      <c r="F90" s="377"/>
      <c r="G90" s="377"/>
      <c r="H90" s="377"/>
      <c r="I90" s="377"/>
      <c r="J90" s="377"/>
      <c r="K90" s="378"/>
      <c r="L90" s="219"/>
    </row>
    <row r="91" spans="3:12" ht="49.5" customHeight="1" x14ac:dyDescent="0.25">
      <c r="C91" s="374"/>
      <c r="D91" s="399" t="s">
        <v>227</v>
      </c>
      <c r="E91" s="400"/>
      <c r="F91" s="399" t="s">
        <v>219</v>
      </c>
      <c r="G91" s="400"/>
      <c r="H91" s="381" t="s">
        <v>318</v>
      </c>
      <c r="I91" s="382"/>
      <c r="J91" s="381" t="s">
        <v>295</v>
      </c>
      <c r="K91" s="383"/>
    </row>
    <row r="92" spans="3:12" ht="46.5" customHeight="1" x14ac:dyDescent="0.25">
      <c r="C92" s="375"/>
      <c r="D92" s="129" t="s">
        <v>301</v>
      </c>
      <c r="E92" s="130" t="s">
        <v>257</v>
      </c>
      <c r="F92" s="129" t="s">
        <v>301</v>
      </c>
      <c r="G92" s="130" t="s">
        <v>257</v>
      </c>
      <c r="H92" s="129" t="s">
        <v>301</v>
      </c>
      <c r="I92" s="130" t="s">
        <v>257</v>
      </c>
      <c r="J92" s="129" t="s">
        <v>301</v>
      </c>
      <c r="K92" s="128" t="s">
        <v>257</v>
      </c>
    </row>
    <row r="93" spans="3:12" ht="35.25" customHeight="1" x14ac:dyDescent="0.25">
      <c r="C93" s="215" t="s">
        <v>317</v>
      </c>
      <c r="D93" s="125"/>
      <c r="E93" s="126"/>
      <c r="F93" s="125"/>
      <c r="G93" s="126"/>
      <c r="H93" s="216"/>
      <c r="I93" s="216"/>
      <c r="J93" s="125"/>
      <c r="K93" s="124"/>
    </row>
    <row r="94" spans="3:12" ht="46.5" customHeight="1" x14ac:dyDescent="0.25">
      <c r="C94" s="214" t="s">
        <v>316</v>
      </c>
      <c r="D94" s="121"/>
      <c r="E94" s="122"/>
      <c r="F94" s="121"/>
      <c r="G94" s="122"/>
      <c r="H94" s="216"/>
      <c r="I94" s="216"/>
      <c r="J94" s="121"/>
      <c r="K94" s="120"/>
    </row>
    <row r="95" spans="3:12" ht="39.75" customHeight="1" x14ac:dyDescent="0.25">
      <c r="C95" s="214" t="s">
        <v>315</v>
      </c>
      <c r="D95" s="121"/>
      <c r="E95" s="122"/>
      <c r="F95" s="121"/>
      <c r="G95" s="122"/>
      <c r="H95" s="216"/>
      <c r="I95" s="216"/>
      <c r="J95" s="121"/>
      <c r="K95" s="120"/>
    </row>
    <row r="96" spans="3:12" ht="42.75" customHeight="1" x14ac:dyDescent="0.25">
      <c r="C96" s="218" t="s">
        <v>314</v>
      </c>
      <c r="D96" s="117"/>
      <c r="E96" s="118"/>
      <c r="F96" s="217"/>
      <c r="G96" s="118"/>
      <c r="H96" s="216"/>
      <c r="I96" s="216"/>
      <c r="J96" s="117"/>
      <c r="K96" s="116"/>
    </row>
    <row r="97" spans="3:11" ht="42" customHeight="1" thickBot="1" x14ac:dyDescent="0.3">
      <c r="C97" s="111" t="s">
        <v>252</v>
      </c>
      <c r="D97" s="211" t="str">
        <f>IF(OR(D93="hoch",D94="hoch",D95="hoch",D96="hoch"),"hoch",IF(OR(D93="mittel",D94="mittel",D95="mittel",D96="mittel"),"mittel",IF(OR(D93="gering",D94="gering",D95="gering",D96="gering"),"gering"," ")))</f>
        <v xml:space="preserve"> </v>
      </c>
      <c r="E97" s="108"/>
      <c r="F97" s="211" t="str">
        <f>IF(OR(F93="hoch",F94="hoch",F95="hoch",F96="hoch"),"hoch",IF(OR(F93="mittel",F94="mittel",F95="mittel",F96="mittel"),"mittel",IF(OR(F93="gering",F94="gering",F95="gering",F96="gering"),"gering"," ")))</f>
        <v xml:space="preserve"> </v>
      </c>
      <c r="G97" s="108"/>
      <c r="H97" s="211" t="str">
        <f>IF(OR(H93="hoch",H94="hoch",H95="hoch",H96="hoch"),"hoch",IF(OR(H93="mittel",H94="mittel",H95="mittel",H96="mittel"),"mittel",IF(OR(H93="gering",H94="gering",H95="gering",H96="gering"),"gering"," ")))</f>
        <v xml:space="preserve"> </v>
      </c>
      <c r="I97" s="108"/>
      <c r="J97" s="211" t="str">
        <f>IF(OR(J93="hoch",J94="hoch",J95="hoch",J96="hoch"),"hoch",IF(OR(J93="mittel",J94="mittel",J95="mittel",J96="mittel"),"mittel",IF(OR(J93="gering",J94="gering",J95="gering",J96="gering"),"gering"," ")))</f>
        <v xml:space="preserve"> </v>
      </c>
      <c r="K97" s="106"/>
    </row>
    <row r="100" spans="3:11" ht="15.75" x14ac:dyDescent="0.25">
      <c r="C100" s="136" t="s">
        <v>264</v>
      </c>
      <c r="D100" s="139" t="s">
        <v>263</v>
      </c>
      <c r="E100" s="138" t="s">
        <v>262</v>
      </c>
      <c r="F100" s="137" t="s">
        <v>261</v>
      </c>
    </row>
    <row r="102" spans="3:11" ht="15.75" thickBot="1" x14ac:dyDescent="0.3">
      <c r="C102" s="85"/>
      <c r="D102" s="85"/>
      <c r="E102" s="85"/>
      <c r="F102" s="85"/>
      <c r="G102" s="85"/>
      <c r="H102" s="85"/>
      <c r="I102" s="85"/>
      <c r="J102" s="85"/>
      <c r="K102" s="85"/>
    </row>
    <row r="103" spans="3:11" ht="27" customHeight="1" x14ac:dyDescent="0.25">
      <c r="C103" s="373" t="s">
        <v>319</v>
      </c>
      <c r="D103" s="376" t="s">
        <v>259</v>
      </c>
      <c r="E103" s="377"/>
      <c r="F103" s="377"/>
      <c r="G103" s="377"/>
      <c r="H103" s="377"/>
      <c r="I103" s="377"/>
      <c r="J103" s="377"/>
      <c r="K103" s="378"/>
    </row>
    <row r="104" spans="3:11" ht="32.25" customHeight="1" x14ac:dyDescent="0.25">
      <c r="C104" s="374"/>
      <c r="D104" s="399" t="s">
        <v>227</v>
      </c>
      <c r="E104" s="400"/>
      <c r="F104" s="399" t="s">
        <v>219</v>
      </c>
      <c r="G104" s="400"/>
      <c r="H104" s="381" t="s">
        <v>318</v>
      </c>
      <c r="I104" s="382"/>
      <c r="J104" s="381" t="s">
        <v>295</v>
      </c>
      <c r="K104" s="383"/>
    </row>
    <row r="105" spans="3:11" ht="28.5" customHeight="1" x14ac:dyDescent="0.25">
      <c r="C105" s="375"/>
      <c r="D105" s="129" t="s">
        <v>301</v>
      </c>
      <c r="E105" s="130" t="s">
        <v>257</v>
      </c>
      <c r="F105" s="129" t="s">
        <v>301</v>
      </c>
      <c r="G105" s="130" t="s">
        <v>257</v>
      </c>
      <c r="H105" s="129" t="s">
        <v>301</v>
      </c>
      <c r="I105" s="130" t="s">
        <v>257</v>
      </c>
      <c r="J105" s="129" t="s">
        <v>301</v>
      </c>
      <c r="K105" s="128" t="s">
        <v>257</v>
      </c>
    </row>
    <row r="106" spans="3:11" ht="31.5" x14ac:dyDescent="0.25">
      <c r="C106" s="215" t="s">
        <v>317</v>
      </c>
      <c r="D106" s="125"/>
      <c r="E106" s="126"/>
      <c r="F106" s="125"/>
      <c r="G106" s="126"/>
      <c r="H106" s="125"/>
      <c r="I106" s="126"/>
      <c r="J106" s="125"/>
      <c r="K106" s="124"/>
    </row>
    <row r="107" spans="3:11" ht="31.5" x14ac:dyDescent="0.25">
      <c r="C107" s="214" t="s">
        <v>316</v>
      </c>
      <c r="D107" s="121"/>
      <c r="E107" s="122"/>
      <c r="F107" s="121"/>
      <c r="G107" s="122"/>
      <c r="H107" s="121"/>
      <c r="I107" s="122"/>
      <c r="J107" s="121"/>
      <c r="K107" s="120"/>
    </row>
    <row r="108" spans="3:11" ht="31.5" x14ac:dyDescent="0.25">
      <c r="C108" s="214" t="s">
        <v>315</v>
      </c>
      <c r="D108" s="121"/>
      <c r="E108" s="122"/>
      <c r="F108" s="121"/>
      <c r="G108" s="122"/>
      <c r="H108" s="121"/>
      <c r="I108" s="122"/>
      <c r="J108" s="121"/>
      <c r="K108" s="120"/>
    </row>
    <row r="109" spans="3:11" ht="31.5" x14ac:dyDescent="0.25">
      <c r="C109" s="213" t="s">
        <v>314</v>
      </c>
      <c r="D109" s="117"/>
      <c r="E109" s="118"/>
      <c r="F109" s="117"/>
      <c r="G109" s="118"/>
      <c r="H109" s="117"/>
      <c r="I109" s="118"/>
      <c r="J109" s="117"/>
      <c r="K109" s="116"/>
    </row>
    <row r="110" spans="3:11" ht="27.75" customHeight="1" thickBot="1" x14ac:dyDescent="0.3">
      <c r="C110" s="212" t="s">
        <v>252</v>
      </c>
      <c r="D110" s="211" t="str">
        <f>IF(OR(D106="hoch",D107="hoch",D108="hoch",D109="hoch"),"hoch",IF(OR(D106="mittel",D107="mittel",D108="mittel",D109="mittel"),"mittel",IF(OR(D106="gering",D107="gering",D108="gering",D109="gering"),"gering"," ")))</f>
        <v xml:space="preserve"> </v>
      </c>
      <c r="E110" s="108"/>
      <c r="F110" s="211" t="str">
        <f>IF(OR(F106="hoch",F107="hoch",F108="hoch",F109="hoch"),"hoch",IF(OR(F106="mittel",F107="mittel",F108="mittel",F109="mittel"),"mittel",IF(OR(F106="gering",F107="gering",F108="gering",F109="gering"),"gering"," ")))</f>
        <v xml:space="preserve"> </v>
      </c>
      <c r="G110" s="108"/>
      <c r="H110" s="211" t="str">
        <f>IF(OR(H106="hoch",H107="hoch",H108="hoch",H109="hoch"),"hoch",IF(OR(H106="mittel",H107="mittel",H108="mittel",H109="mittel"),"mittel",IF(OR(H106="gering",H107="gering",H108="gering",H109="gering"),"gering"," ")))</f>
        <v xml:space="preserve"> </v>
      </c>
      <c r="I110" s="108"/>
      <c r="J110" s="211" t="str">
        <f>IF(OR(J106="hoch",J107="hoch",J108="hoch",J109="hoch"),"hoch",IF(OR(J106="mittel",J107="mittel",J108="mittel",J109="mittel"),"mittel",IF(OR(J106="gering",J107="gering",J108="gering",J109="gering"),"gering"," ")))</f>
        <v xml:space="preserve"> </v>
      </c>
      <c r="K110" s="106"/>
    </row>
    <row r="115" spans="2:7" ht="18.75" x14ac:dyDescent="0.3">
      <c r="B115" s="160" t="s">
        <v>313</v>
      </c>
    </row>
    <row r="116" spans="2:7" x14ac:dyDescent="0.25">
      <c r="C116" s="104"/>
    </row>
    <row r="117" spans="2:7" x14ac:dyDescent="0.25">
      <c r="C117" s="103" t="s">
        <v>312</v>
      </c>
    </row>
    <row r="118" spans="2:7" x14ac:dyDescent="0.25">
      <c r="C118" s="149" t="s">
        <v>311</v>
      </c>
    </row>
    <row r="120" spans="2:7" x14ac:dyDescent="0.25">
      <c r="C120" s="103" t="s">
        <v>310</v>
      </c>
    </row>
    <row r="121" spans="2:7" x14ac:dyDescent="0.25">
      <c r="C121" t="s">
        <v>309</v>
      </c>
    </row>
    <row r="122" spans="2:7" x14ac:dyDescent="0.25">
      <c r="C122" t="s">
        <v>308</v>
      </c>
    </row>
    <row r="124" spans="2:7" x14ac:dyDescent="0.25">
      <c r="C124" s="103" t="s">
        <v>307</v>
      </c>
    </row>
    <row r="125" spans="2:7" x14ac:dyDescent="0.25">
      <c r="C125" s="103" t="s">
        <v>306</v>
      </c>
    </row>
    <row r="126" spans="2:7" x14ac:dyDescent="0.25">
      <c r="C126" t="s">
        <v>305</v>
      </c>
    </row>
    <row r="127" spans="2:7" ht="15.75" thickBot="1" x14ac:dyDescent="0.3"/>
    <row r="128" spans="2:7" ht="15.75" customHeight="1" x14ac:dyDescent="0.25">
      <c r="C128" s="373" t="s">
        <v>304</v>
      </c>
      <c r="D128" s="384"/>
      <c r="E128" s="196"/>
      <c r="F128" s="195"/>
      <c r="G128" s="194"/>
    </row>
    <row r="129" spans="3:7" ht="15.75" x14ac:dyDescent="0.25">
      <c r="C129" s="374"/>
      <c r="D129" s="385"/>
      <c r="E129" s="387" t="s">
        <v>302</v>
      </c>
      <c r="F129" s="388"/>
      <c r="G129" s="389"/>
    </row>
    <row r="130" spans="3:7" ht="16.5" thickBot="1" x14ac:dyDescent="0.3">
      <c r="C130" s="375"/>
      <c r="D130" s="386"/>
      <c r="E130" s="193" t="s">
        <v>261</v>
      </c>
      <c r="F130" s="192" t="s">
        <v>262</v>
      </c>
      <c r="G130" s="191" t="s">
        <v>263</v>
      </c>
    </row>
    <row r="131" spans="3:7" ht="16.5" thickTop="1" x14ac:dyDescent="0.25">
      <c r="C131" s="390" t="s">
        <v>301</v>
      </c>
      <c r="D131" s="393" t="s">
        <v>261</v>
      </c>
      <c r="E131" s="190" t="str">
        <f>IF(AND(D40="hoch",D97="hoch"),"Hitze","")</f>
        <v/>
      </c>
      <c r="F131" s="210" t="str">
        <f>IF(AND(D40="mittel",D97="hoch"),"Hitze","")</f>
        <v/>
      </c>
      <c r="G131" s="187" t="str">
        <f>IF(AND(D40="gering",D97="hoch"),"Hitze","")</f>
        <v/>
      </c>
    </row>
    <row r="132" spans="3:7" ht="15.75" x14ac:dyDescent="0.25">
      <c r="C132" s="391"/>
      <c r="D132" s="394"/>
      <c r="E132" s="182" t="str">
        <f>IF(AND(E40="hoch",F97="hoch"),"Dürre","")</f>
        <v/>
      </c>
      <c r="F132" s="209" t="str">
        <f>IF(AND(E40="mittel",E40="hoch"),"Dürre","")</f>
        <v/>
      </c>
      <c r="G132" s="187" t="str">
        <f>IF(AND(E40="gering",F97="hoch"),"Dürre","")</f>
        <v/>
      </c>
    </row>
    <row r="133" spans="3:7" ht="32.25" customHeight="1" x14ac:dyDescent="0.25">
      <c r="C133" s="391"/>
      <c r="D133" s="394"/>
      <c r="E133" s="180" t="str">
        <f>IF(AND(F40="hoch",H97="hoch"),"Überschwemmung und Starkregen","")</f>
        <v/>
      </c>
      <c r="F133" s="208" t="str">
        <f>IF(AND(F40="mittel",H97="hoch"),"Überschwemmung und Starkregen","")</f>
        <v/>
      </c>
      <c r="G133" s="185" t="str">
        <f>IF(AND(F40="gering",H97="hoch"),"Überschwemmung und Starkregen","")</f>
        <v/>
      </c>
    </row>
    <row r="134" spans="3:7" ht="27" customHeight="1" thickBot="1" x14ac:dyDescent="0.3">
      <c r="C134" s="391"/>
      <c r="D134" s="395"/>
      <c r="E134" s="178" t="str">
        <f>IF(AND(G40="hoch",J97="hoch"),"Sturm","")</f>
        <v/>
      </c>
      <c r="F134" s="207" t="str">
        <f>IF(AND(G40="mittel",G40="hoch"),"Sturm","")</f>
        <v/>
      </c>
      <c r="G134" s="206" t="str">
        <f>IF(AND(G40="gering",J97="hoch"),"Sturm","")</f>
        <v/>
      </c>
    </row>
    <row r="135" spans="3:7" ht="28.5" customHeight="1" thickTop="1" x14ac:dyDescent="0.25">
      <c r="C135" s="391"/>
      <c r="D135" s="394" t="s">
        <v>262</v>
      </c>
      <c r="E135" s="182" t="str">
        <f>IF(AND(D40="hoch",D97="mittel"),"Hitze","")</f>
        <v/>
      </c>
      <c r="F135" s="205" t="str">
        <f>IF(AND(D40="mittel",D97="mittel"),"Hitze","")</f>
        <v/>
      </c>
      <c r="G135" s="172" t="str">
        <f>IF(AND(D40="gering",D97="mittel"),"Hitze","")</f>
        <v/>
      </c>
    </row>
    <row r="136" spans="3:7" ht="30" customHeight="1" x14ac:dyDescent="0.25">
      <c r="C136" s="391"/>
      <c r="D136" s="394"/>
      <c r="E136" s="182" t="str">
        <f>IF(AND(E40="hoch",F97="mittel"),"Dürre","")</f>
        <v/>
      </c>
      <c r="F136" s="204" t="str">
        <f>IF(AND(E40="mittel",F97="mittel"),"Dürre","")</f>
        <v/>
      </c>
      <c r="G136" s="172" t="str">
        <f>IF(AND(E40="gering",F97="mittel"),"Dürre","")</f>
        <v/>
      </c>
    </row>
    <row r="137" spans="3:7" ht="30.75" customHeight="1" x14ac:dyDescent="0.25">
      <c r="C137" s="391"/>
      <c r="D137" s="394"/>
      <c r="E137" s="180" t="str">
        <f>IF(AND(F40="hoch",H97="mittel"),"Überschwemmung und Starkregen","")</f>
        <v/>
      </c>
      <c r="F137" s="203" t="str">
        <f>IF(AND(F40="mittel",H97="mittel"),"Überschwemmung und Starkregen","")</f>
        <v/>
      </c>
      <c r="G137" s="169" t="str">
        <f>IF(AND(F40="gering",H97="mittel"),"Überschwemmung und Starkregen","")</f>
        <v/>
      </c>
    </row>
    <row r="138" spans="3:7" ht="23.25" customHeight="1" thickBot="1" x14ac:dyDescent="0.3">
      <c r="C138" s="391"/>
      <c r="D138" s="395"/>
      <c r="E138" s="178" t="str">
        <f>IF(AND(G40="hoch",J97="mittel"),"Sturm","")</f>
        <v/>
      </c>
      <c r="F138" s="202" t="str">
        <f>IF(AND(G40="mittel",J97="mittel"),"Sturm","")</f>
        <v/>
      </c>
      <c r="G138" s="201" t="str">
        <f>IF(AND(G40="gering",J97="mittel"),"Sturm","")</f>
        <v/>
      </c>
    </row>
    <row r="139" spans="3:7" ht="24" customHeight="1" thickTop="1" x14ac:dyDescent="0.25">
      <c r="C139" s="391"/>
      <c r="D139" s="394" t="s">
        <v>263</v>
      </c>
      <c r="E139" s="200" t="str">
        <f>IF(AND(D40="hoch",D97="gering"),"Hitze","")</f>
        <v/>
      </c>
      <c r="F139" s="199" t="str">
        <f>IF(AND(D40="mittel",D97="gering"),"Hitze","")</f>
        <v/>
      </c>
      <c r="G139" s="172" t="str">
        <f>IF(AND(D40="gering",D97="gering"),"Hitze","")</f>
        <v/>
      </c>
    </row>
    <row r="140" spans="3:7" ht="26.25" customHeight="1" x14ac:dyDescent="0.25">
      <c r="C140" s="391"/>
      <c r="D140" s="394"/>
      <c r="E140" s="174" t="str">
        <f>IF(AND(E40="hoch",F97="gering"),"Dürre","")</f>
        <v/>
      </c>
      <c r="F140" s="199" t="str">
        <f>IF(AND(E40="mittel",F97="gering"),"Dürre","")</f>
        <v/>
      </c>
      <c r="G140" s="172" t="str">
        <f>IF(AND(E40="gering",F97="gering"),"Dürre","")</f>
        <v/>
      </c>
    </row>
    <row r="141" spans="3:7" ht="32.25" customHeight="1" x14ac:dyDescent="0.25">
      <c r="C141" s="391"/>
      <c r="D141" s="394"/>
      <c r="E141" s="171" t="str">
        <f>IF(AND(F40="hoch",H97="gering"),"Überschwemmung und Starkregen","")</f>
        <v/>
      </c>
      <c r="F141" s="198" t="str">
        <f>IF(AND(F40="mittel",H97="gering"),"Überschwemmung und Starkregen","")</f>
        <v/>
      </c>
      <c r="G141" s="169" t="str">
        <f>IF(AND(F40="gering",H97="gering"),"Überschwemmung und Starkregen","")</f>
        <v/>
      </c>
    </row>
    <row r="142" spans="3:7" ht="16.5" thickBot="1" x14ac:dyDescent="0.3">
      <c r="C142" s="392"/>
      <c r="D142" s="396"/>
      <c r="E142" s="168" t="str">
        <f>IF(AND(G40="hoch",J97="gering"),"Sturm","")</f>
        <v/>
      </c>
      <c r="F142" s="197" t="str">
        <f>IF(AND(G40="mittel",J97="gering"),"Sturm","")</f>
        <v/>
      </c>
      <c r="G142" s="166" t="str">
        <f>IF(AND(G40="gering",J97="gering"),"Sturm","")</f>
        <v/>
      </c>
    </row>
    <row r="145" spans="3:7" ht="15.75" x14ac:dyDescent="0.25">
      <c r="C145" s="136" t="s">
        <v>264</v>
      </c>
      <c r="D145" s="139" t="s">
        <v>263</v>
      </c>
      <c r="E145" s="138" t="s">
        <v>262</v>
      </c>
      <c r="F145" s="137" t="s">
        <v>261</v>
      </c>
    </row>
    <row r="146" spans="3:7" ht="16.5" thickBot="1" x14ac:dyDescent="0.3">
      <c r="C146" s="136"/>
      <c r="D146" s="135"/>
      <c r="E146" s="135"/>
      <c r="F146" s="135"/>
    </row>
    <row r="147" spans="3:7" ht="15.75" customHeight="1" x14ac:dyDescent="0.25">
      <c r="C147" s="373" t="s">
        <v>303</v>
      </c>
      <c r="D147" s="417"/>
      <c r="E147" s="196"/>
      <c r="F147" s="195"/>
      <c r="G147" s="194"/>
    </row>
    <row r="148" spans="3:7" ht="15.75" x14ac:dyDescent="0.25">
      <c r="C148" s="374"/>
      <c r="D148" s="418"/>
      <c r="E148" s="387" t="s">
        <v>302</v>
      </c>
      <c r="F148" s="388"/>
      <c r="G148" s="389"/>
    </row>
    <row r="149" spans="3:7" ht="31.5" customHeight="1" thickBot="1" x14ac:dyDescent="0.3">
      <c r="C149" s="374"/>
      <c r="D149" s="418"/>
      <c r="E149" s="193" t="s">
        <v>261</v>
      </c>
      <c r="F149" s="192" t="s">
        <v>262</v>
      </c>
      <c r="G149" s="191" t="s">
        <v>263</v>
      </c>
    </row>
    <row r="150" spans="3:7" ht="16.5" thickTop="1" x14ac:dyDescent="0.25">
      <c r="C150" s="390" t="s">
        <v>301</v>
      </c>
      <c r="D150" s="393" t="s">
        <v>261</v>
      </c>
      <c r="E150" s="190" t="str">
        <f>IF(AND(D47="hoch",D110="hoch"),"Hitze","")</f>
        <v/>
      </c>
      <c r="F150" s="189" t="str">
        <f>IF(AND(D47="mittel",D110="hoch"),"Hitze","")</f>
        <v/>
      </c>
      <c r="G150" s="187" t="str">
        <f>IF(AND(D47="gering",D110="hoch"),"Hitze","")</f>
        <v/>
      </c>
    </row>
    <row r="151" spans="3:7" ht="24.75" customHeight="1" x14ac:dyDescent="0.25">
      <c r="C151" s="391"/>
      <c r="D151" s="394"/>
      <c r="E151" s="182" t="str">
        <f>IF(AND(E47="hoch",F110="hoch"),"Dürre","")</f>
        <v/>
      </c>
      <c r="F151" s="188" t="str">
        <f>IF(AND(E47="mittel",F110="hoch"),"Dürre","")</f>
        <v/>
      </c>
      <c r="G151" s="187" t="str">
        <f>IF(AND(E47="gering",F110="hoch"),"Dürre","")</f>
        <v/>
      </c>
    </row>
    <row r="152" spans="3:7" ht="25.5" customHeight="1" x14ac:dyDescent="0.25">
      <c r="C152" s="391"/>
      <c r="D152" s="394"/>
      <c r="E152" s="180" t="str">
        <f>IF(AND(F47="hoch",H110="hoch"),"Überschwemmung und Starkregen","")</f>
        <v/>
      </c>
      <c r="F152" s="186" t="str">
        <f>IF(AND(F47="mittel",H110="hoch"),"Überschwemmung und Starkregen","")</f>
        <v/>
      </c>
      <c r="G152" s="185" t="str">
        <f>IF(AND(F47="gering",H110="hoch"),"Überschwemmung und Starkregen","")</f>
        <v/>
      </c>
    </row>
    <row r="153" spans="3:7" ht="30.75" customHeight="1" thickBot="1" x14ac:dyDescent="0.3">
      <c r="C153" s="391"/>
      <c r="D153" s="395"/>
      <c r="E153" s="178" t="str">
        <f>IF(AND(G47="hoch",J110="hoch"),"Sturm","")</f>
        <v/>
      </c>
      <c r="F153" s="184" t="str">
        <f>IF(AND(G47="mittel",J110="hoch"),"Sturm","")</f>
        <v/>
      </c>
      <c r="G153" s="183" t="str">
        <f>IF(AND(G47="gering",J110="hoch"),"Sturm","")</f>
        <v/>
      </c>
    </row>
    <row r="154" spans="3:7" ht="24" customHeight="1" thickTop="1" x14ac:dyDescent="0.25">
      <c r="C154" s="391"/>
      <c r="D154" s="419" t="s">
        <v>262</v>
      </c>
      <c r="E154" s="182" t="str">
        <f>IF(AND(D47="hoch",D110="mittel"),"Hitze","")</f>
        <v/>
      </c>
      <c r="F154" s="181" t="str">
        <f>IF(AND(D47="mittel",D110="mittel"),"Hitze","")</f>
        <v/>
      </c>
      <c r="G154" s="172" t="str">
        <f>IF(AND(D47="gering",D110="mittel"),"Hitze","")</f>
        <v/>
      </c>
    </row>
    <row r="155" spans="3:7" ht="29.25" customHeight="1" x14ac:dyDescent="0.25">
      <c r="C155" s="391"/>
      <c r="D155" s="394"/>
      <c r="E155" s="182" t="str">
        <f>IF(AND(E47="hoch",F110="mittel"),"Dürre","")</f>
        <v/>
      </c>
      <c r="F155" s="181" t="str">
        <f>IF(AND(E47="mittel",F110="mittel"),"Dürre","")</f>
        <v/>
      </c>
      <c r="G155" s="172" t="str">
        <f>IF(AND(E47="gering",F110="mittel"),"Dürre","")</f>
        <v/>
      </c>
    </row>
    <row r="156" spans="3:7" ht="24" customHeight="1" x14ac:dyDescent="0.25">
      <c r="C156" s="391"/>
      <c r="D156" s="394"/>
      <c r="E156" s="180" t="str">
        <f>IF(AND(F47="hoch",H110="mittel"),"Überschwemmung und Starkregen","")</f>
        <v/>
      </c>
      <c r="F156" s="179" t="str">
        <f>IF(AND(F47="mittel",H110="mittel"),"Überschwemmung und Starkregen","")</f>
        <v/>
      </c>
      <c r="G156" s="169" t="str">
        <f>IF(AND(F47="gering",H110="mittel"),"Überschwemmung und Starkregen","")</f>
        <v/>
      </c>
    </row>
    <row r="157" spans="3:7" ht="31.5" customHeight="1" thickBot="1" x14ac:dyDescent="0.3">
      <c r="C157" s="391"/>
      <c r="D157" s="395"/>
      <c r="E157" s="178" t="str">
        <f>IF(AND(G47="hoch",J110="mittel"),"Sturm","")</f>
        <v/>
      </c>
      <c r="F157" s="177" t="str">
        <f>IF(AND(G47="mittel",J110="mittel"),"Sturm","")</f>
        <v/>
      </c>
      <c r="G157" s="176" t="str">
        <f>IF(AND(G47="gering",J110="mittel"),"Sturm","")</f>
        <v/>
      </c>
    </row>
    <row r="158" spans="3:7" ht="16.5" thickTop="1" x14ac:dyDescent="0.25">
      <c r="C158" s="391"/>
      <c r="D158" s="394" t="s">
        <v>263</v>
      </c>
      <c r="E158" s="174" t="str">
        <f>IF(AND(D47="hoch",D110="gering"),"Hitze","")</f>
        <v/>
      </c>
      <c r="F158" s="175" t="str">
        <f>IF(AND(D47="mittel",D110="gering"),"Hitze","")</f>
        <v/>
      </c>
      <c r="G158" s="172" t="str">
        <f>IF(AND(D47="gering",D110="gering"),"Hitze","")</f>
        <v/>
      </c>
    </row>
    <row r="159" spans="3:7" ht="25.5" customHeight="1" x14ac:dyDescent="0.25">
      <c r="C159" s="391"/>
      <c r="D159" s="394"/>
      <c r="E159" s="174" t="str">
        <f>IF(AND(E47="hoch",F110="gering"),"Dürre","")</f>
        <v/>
      </c>
      <c r="F159" s="173" t="str">
        <f>IF(AND(E47="mittel",F110="gering"),"Dürre","")</f>
        <v/>
      </c>
      <c r="G159" s="172" t="str">
        <f>IF(AND(E47="gering",F110="gering"),"Dürre","")</f>
        <v/>
      </c>
    </row>
    <row r="160" spans="3:7" ht="15.75" x14ac:dyDescent="0.25">
      <c r="C160" s="391"/>
      <c r="D160" s="394"/>
      <c r="E160" s="171" t="str">
        <f>IF(AND(F47="hoch",H110="gering"),"Überschwemmung und Starkregen","")</f>
        <v/>
      </c>
      <c r="F160" s="170" t="str">
        <f>IF(AND(F47="mittel",H110="gering"),"Überschwemmung und Starkregen","")</f>
        <v/>
      </c>
      <c r="G160" s="169" t="str">
        <f>IF(AND(F47="gering",H110="gering"),"Überschwemmung und Starkregen","")</f>
        <v/>
      </c>
    </row>
    <row r="161" spans="2:8" ht="25.5" customHeight="1" thickBot="1" x14ac:dyDescent="0.3">
      <c r="C161" s="392"/>
      <c r="D161" s="396"/>
      <c r="E161" s="168" t="str">
        <f>IF(AND(G47="hoch",J110="gering"),"Sturm","")</f>
        <v/>
      </c>
      <c r="F161" s="167" t="str">
        <f>IF(AND(G47="mittel",J110="gering"),"Sturm","")</f>
        <v/>
      </c>
      <c r="G161" s="166" t="str">
        <f>IF(AND(G47="gering",J110="gering"),"Sturm","")</f>
        <v/>
      </c>
    </row>
    <row r="162" spans="2:8" ht="15.75" x14ac:dyDescent="0.25">
      <c r="C162" s="165"/>
      <c r="D162" s="164"/>
      <c r="E162" s="163"/>
      <c r="F162" s="162"/>
      <c r="G162" s="162"/>
      <c r="H162" s="161"/>
    </row>
    <row r="163" spans="2:8" ht="15.75" x14ac:dyDescent="0.25">
      <c r="C163" s="165"/>
      <c r="D163" s="164"/>
      <c r="E163" s="163"/>
      <c r="F163" s="162"/>
      <c r="G163" s="162"/>
      <c r="H163" s="161"/>
    </row>
    <row r="164" spans="2:8" ht="15.75" x14ac:dyDescent="0.25">
      <c r="C164" s="165"/>
      <c r="D164" s="164"/>
      <c r="E164" s="163"/>
      <c r="F164" s="162"/>
      <c r="G164" s="162"/>
      <c r="H164" s="161"/>
    </row>
    <row r="165" spans="2:8" ht="18.75" x14ac:dyDescent="0.3">
      <c r="B165" s="100" t="s">
        <v>300</v>
      </c>
      <c r="C165" s="100"/>
    </row>
    <row r="166" spans="2:8" ht="18.75" x14ac:dyDescent="0.3">
      <c r="B166" s="160"/>
      <c r="C166" s="103" t="s">
        <v>299</v>
      </c>
    </row>
    <row r="167" spans="2:8" ht="22.5" customHeight="1" x14ac:dyDescent="0.25">
      <c r="C167" s="149" t="s">
        <v>298</v>
      </c>
    </row>
    <row r="168" spans="2:8" ht="22.5" customHeight="1" x14ac:dyDescent="0.25">
      <c r="C168" s="149" t="s">
        <v>297</v>
      </c>
    </row>
    <row r="169" spans="2:8" ht="22.5" customHeight="1" thickBot="1" x14ac:dyDescent="0.3">
      <c r="C169" s="149"/>
    </row>
    <row r="170" spans="2:8" ht="22.5" customHeight="1" thickBot="1" x14ac:dyDescent="0.3">
      <c r="C170" s="159" t="s">
        <v>258</v>
      </c>
      <c r="D170" s="158" t="s">
        <v>259</v>
      </c>
      <c r="E170" s="157"/>
      <c r="F170" s="157"/>
      <c r="G170" s="156"/>
    </row>
    <row r="171" spans="2:8" ht="28.5" customHeight="1" thickBot="1" x14ac:dyDescent="0.3">
      <c r="C171" s="155"/>
      <c r="D171" s="154" t="s">
        <v>227</v>
      </c>
      <c r="E171" s="154" t="s">
        <v>296</v>
      </c>
      <c r="F171" s="154" t="s">
        <v>214</v>
      </c>
      <c r="G171" s="154" t="s">
        <v>295</v>
      </c>
    </row>
    <row r="172" spans="2:8" ht="225.75" thickBot="1" x14ac:dyDescent="0.3">
      <c r="C172" s="151" t="s">
        <v>256</v>
      </c>
      <c r="D172" s="150" t="s">
        <v>294</v>
      </c>
      <c r="E172" s="150" t="s">
        <v>293</v>
      </c>
      <c r="F172" s="150" t="s">
        <v>292</v>
      </c>
      <c r="G172" s="150" t="s">
        <v>291</v>
      </c>
    </row>
    <row r="173" spans="2:8" ht="150" x14ac:dyDescent="0.25">
      <c r="C173" s="153" t="s">
        <v>290</v>
      </c>
      <c r="D173" s="152" t="s">
        <v>289</v>
      </c>
      <c r="E173" s="152" t="s">
        <v>288</v>
      </c>
      <c r="F173" s="152" t="s">
        <v>287</v>
      </c>
      <c r="G173" s="152" t="s">
        <v>286</v>
      </c>
    </row>
    <row r="174" spans="2:8" ht="150.75" thickBot="1" x14ac:dyDescent="0.3">
      <c r="C174" s="151"/>
      <c r="D174" s="150" t="s">
        <v>285</v>
      </c>
      <c r="E174" s="150" t="s">
        <v>285</v>
      </c>
      <c r="F174" s="150" t="s">
        <v>285</v>
      </c>
      <c r="G174" s="150" t="s">
        <v>285</v>
      </c>
    </row>
    <row r="175" spans="2:8" ht="180.75" thickBot="1" x14ac:dyDescent="0.3">
      <c r="C175" s="151" t="s">
        <v>254</v>
      </c>
      <c r="D175" s="150" t="s">
        <v>284</v>
      </c>
      <c r="E175" s="150" t="s">
        <v>283</v>
      </c>
      <c r="F175" s="150" t="s">
        <v>282</v>
      </c>
      <c r="G175" s="150" t="s">
        <v>281</v>
      </c>
    </row>
    <row r="176" spans="2:8" ht="15.75" thickBot="1" x14ac:dyDescent="0.3">
      <c r="C176" s="370" t="s">
        <v>280</v>
      </c>
      <c r="D176" s="371"/>
      <c r="E176" s="371"/>
      <c r="F176" s="371"/>
      <c r="G176" s="372"/>
    </row>
    <row r="177" spans="3:11" ht="210.75" thickBot="1" x14ac:dyDescent="0.3">
      <c r="C177" s="151" t="s">
        <v>279</v>
      </c>
      <c r="D177" s="150" t="s">
        <v>278</v>
      </c>
      <c r="E177" s="150" t="s">
        <v>277</v>
      </c>
      <c r="F177" s="150" t="s">
        <v>276</v>
      </c>
      <c r="G177" s="150" t="s">
        <v>275</v>
      </c>
    </row>
    <row r="178" spans="3:11" ht="22.5" customHeight="1" x14ac:dyDescent="0.25">
      <c r="C178" s="149"/>
    </row>
    <row r="179" spans="3:11" ht="21" customHeight="1" x14ac:dyDescent="0.25">
      <c r="C179" s="104"/>
    </row>
    <row r="180" spans="3:11" ht="17.25" customHeight="1" x14ac:dyDescent="0.25">
      <c r="C180" s="103" t="s">
        <v>274</v>
      </c>
    </row>
    <row r="181" spans="3:11" ht="18" customHeight="1" x14ac:dyDescent="0.25">
      <c r="C181" s="148" t="s">
        <v>273</v>
      </c>
      <c r="D181" s="104" t="s">
        <v>272</v>
      </c>
    </row>
    <row r="182" spans="3:11" ht="18" customHeight="1" x14ac:dyDescent="0.25">
      <c r="C182" s="147" t="s">
        <v>271</v>
      </c>
      <c r="D182" s="104" t="s">
        <v>270</v>
      </c>
    </row>
    <row r="183" spans="3:11" ht="20.25" customHeight="1" x14ac:dyDescent="0.25">
      <c r="C183" s="146" t="s">
        <v>269</v>
      </c>
      <c r="D183" s="104" t="s">
        <v>268</v>
      </c>
    </row>
    <row r="185" spans="3:11" ht="18.75" x14ac:dyDescent="0.3">
      <c r="C185" s="100"/>
      <c r="D185" s="100"/>
      <c r="E185" s="100"/>
      <c r="F185" s="100"/>
      <c r="G185" s="100"/>
      <c r="H185" s="100"/>
      <c r="I185" s="100"/>
      <c r="J185" s="99"/>
      <c r="K185" s="99"/>
    </row>
    <row r="186" spans="3:11" ht="20.25" customHeight="1" x14ac:dyDescent="0.3">
      <c r="C186" s="100" t="s">
        <v>267</v>
      </c>
      <c r="D186" s="100"/>
      <c r="E186" s="100"/>
      <c r="F186" s="100"/>
      <c r="G186" s="100"/>
      <c r="H186" s="100"/>
      <c r="I186" s="100"/>
      <c r="J186" s="99"/>
      <c r="K186" s="99"/>
    </row>
    <row r="187" spans="3:11" ht="20.25" customHeight="1" x14ac:dyDescent="0.3">
      <c r="C187" s="100" t="s">
        <v>266</v>
      </c>
      <c r="D187" s="100"/>
      <c r="E187" s="100"/>
      <c r="F187" s="100"/>
      <c r="G187" s="100"/>
      <c r="H187" s="100"/>
      <c r="I187" s="100"/>
      <c r="J187" s="99"/>
      <c r="K187" s="99"/>
    </row>
    <row r="188" spans="3:11" ht="20.25" customHeight="1" x14ac:dyDescent="0.3">
      <c r="C188" s="100"/>
      <c r="D188" s="100"/>
      <c r="E188" s="100"/>
      <c r="F188" s="100"/>
      <c r="G188" s="100"/>
      <c r="H188" s="100"/>
      <c r="I188" s="100"/>
      <c r="J188" s="99"/>
      <c r="K188" s="99"/>
    </row>
    <row r="189" spans="3:11" ht="20.25" customHeight="1" thickBot="1" x14ac:dyDescent="0.3"/>
    <row r="190" spans="3:11" ht="30.75" customHeight="1" x14ac:dyDescent="0.25">
      <c r="C190" s="373" t="s">
        <v>265</v>
      </c>
      <c r="D190" s="376" t="s">
        <v>259</v>
      </c>
      <c r="E190" s="377"/>
      <c r="F190" s="377"/>
      <c r="G190" s="377"/>
      <c r="H190" s="377"/>
      <c r="I190" s="377"/>
      <c r="J190" s="377"/>
      <c r="K190" s="378"/>
    </row>
    <row r="191" spans="3:11" ht="33.75" customHeight="1" x14ac:dyDescent="0.25">
      <c r="C191" s="374"/>
      <c r="D191" s="379" t="str">
        <f>IF(OR(E131="Hitze",E135="Hitze",E139="Hitze",F131="Hitze",F135="Hitze",G131="Hitze"),"Hitze","keine ausreichende Anfälligkeit")</f>
        <v>keine ausreichende Anfälligkeit</v>
      </c>
      <c r="E191" s="380"/>
      <c r="F191" s="381" t="str">
        <f>IF(OR(E132="Dürre",E136="Dürre",E140="Dürre"="Dürre",F132="Dürre",F136="Dürre",G132="Dürre"),"Dürre","keine ausreichende Anfälligkeit")</f>
        <v>keine ausreichende Anfälligkeit</v>
      </c>
      <c r="G191" s="382"/>
      <c r="H191" s="381" t="str">
        <f>IF(OR(E133="Überschwemmung und Starkregen",E137="Überschwemmung und Starkregen",E141="Überschwemmung und Starkregen",F133="Überschwemmung und Starkregen",F137="Überschwemmung und Starkregen",G133="Überschwemmung und Starkrege"),"Überschwemmung und Starkregen","keine ausreichende Anfälligkeit")</f>
        <v>keine ausreichende Anfälligkeit</v>
      </c>
      <c r="I191" s="382"/>
      <c r="J191" s="381" t="str">
        <f>IF(OR(E134="Sturm",E138="Sturm",E142="Sturm",F134="Sturm",F138="Sturm",G134="Sturm"),"Sturm","keine ausreichende Anfälligkeit")</f>
        <v>keine ausreichende Anfälligkeit</v>
      </c>
      <c r="K191" s="383"/>
    </row>
    <row r="192" spans="3:11" ht="24.75" customHeight="1" x14ac:dyDescent="0.25">
      <c r="C192" s="375"/>
      <c r="D192" s="129" t="s">
        <v>258</v>
      </c>
      <c r="E192" s="130" t="s">
        <v>257</v>
      </c>
      <c r="F192" s="129" t="s">
        <v>258</v>
      </c>
      <c r="G192" s="130" t="s">
        <v>257</v>
      </c>
      <c r="H192" s="129" t="s">
        <v>258</v>
      </c>
      <c r="I192" s="130" t="s">
        <v>257</v>
      </c>
      <c r="J192" s="129" t="s">
        <v>258</v>
      </c>
      <c r="K192" s="128" t="s">
        <v>257</v>
      </c>
    </row>
    <row r="193" spans="3:12" ht="15.75" x14ac:dyDescent="0.25">
      <c r="C193" s="127" t="s">
        <v>256</v>
      </c>
      <c r="D193" s="125"/>
      <c r="E193" s="126"/>
      <c r="F193" s="125"/>
      <c r="G193" s="126"/>
      <c r="H193" s="125"/>
      <c r="I193" s="126"/>
      <c r="J193" s="125"/>
      <c r="K193" s="124"/>
    </row>
    <row r="194" spans="3:12" ht="31.5" x14ac:dyDescent="0.25">
      <c r="C194" s="123" t="s">
        <v>255</v>
      </c>
      <c r="D194" s="121"/>
      <c r="E194" s="122"/>
      <c r="F194" s="121"/>
      <c r="G194" s="122"/>
      <c r="H194" s="121"/>
      <c r="I194" s="122"/>
      <c r="J194" s="121"/>
      <c r="K194" s="120"/>
    </row>
    <row r="195" spans="3:12" ht="33" customHeight="1" x14ac:dyDescent="0.25">
      <c r="C195" s="123" t="s">
        <v>254</v>
      </c>
      <c r="D195" s="121"/>
      <c r="E195" s="122"/>
      <c r="F195" s="121"/>
      <c r="G195" s="122"/>
      <c r="H195" s="121"/>
      <c r="I195" s="122"/>
      <c r="J195" s="121"/>
      <c r="K195" s="120"/>
    </row>
    <row r="196" spans="3:12" ht="47.25" x14ac:dyDescent="0.25">
      <c r="C196" s="145" t="s">
        <v>253</v>
      </c>
      <c r="D196" s="117"/>
      <c r="E196" s="118"/>
      <c r="F196" s="117"/>
      <c r="G196" s="118"/>
      <c r="H196" s="117"/>
      <c r="I196" s="118"/>
      <c r="J196" s="117"/>
      <c r="K196" s="116"/>
    </row>
    <row r="197" spans="3:12" ht="32.25" customHeight="1" x14ac:dyDescent="0.25">
      <c r="C197" s="144" t="s">
        <v>252</v>
      </c>
      <c r="D197" s="142" t="str">
        <f>IF(OR(D193="hoch",D194="hoch",D195="hoch",D196="hoch"),"hoch",IF(OR(D193="mittel",D194="mittel",D195="mittel",D196="mittel"),"mittel",IF(OR(D193="gering",D194="gering",D195="gering",D196="gering"),"gering"," ")))</f>
        <v xml:space="preserve"> </v>
      </c>
      <c r="E197" s="143"/>
      <c r="F197" s="142" t="str">
        <f>IF(OR(F193="hoch",F194="hoch",F195="hoch",F196="hoch"),"hoch",IF(OR(F193="mittel",F194="mittel",F195="mittel",F196="mittel"),"mittel",IF(OR(F193="gering",F194="gering",F195="gering",F196="gering"),"gering"," ")))</f>
        <v xml:space="preserve"> </v>
      </c>
      <c r="G197" s="143"/>
      <c r="H197" s="142" t="str">
        <f>IF(OR(H193="hoch",H194="hoch",H195="hoch",H196="hoch"),"hoch",IF(OR(H193="mittel",H194="mittel",H195="mittel",H196="mittel"),"mittel",IF(OR(H193="gering",H194="gering",H195="gering",H196="gering"),"gering"," ")))</f>
        <v xml:space="preserve"> </v>
      </c>
      <c r="I197" s="143"/>
      <c r="J197" s="142" t="str">
        <f>IF(OR(J193="hoch",J194="hoch",J195="hoch",J196="hoch"),"hoch",IF(OR(J193="mittel",J194="mittel",J195="mittel",J196="mittel"),"mittel",IF(OR(J193="gering",J194="gering",J195="gering",J196="gering"),"gering"," ")))</f>
        <v xml:space="preserve"> </v>
      </c>
      <c r="K197" s="141"/>
    </row>
    <row r="198" spans="3:12" ht="15.75" thickBot="1" x14ac:dyDescent="0.3">
      <c r="C198" s="140"/>
      <c r="D198" s="108"/>
      <c r="E198" s="108"/>
      <c r="F198" s="108"/>
      <c r="G198" s="108"/>
      <c r="H198" s="107"/>
      <c r="I198" s="108"/>
      <c r="J198" s="107"/>
      <c r="K198" s="106"/>
    </row>
    <row r="199" spans="3:12" x14ac:dyDescent="0.25">
      <c r="D199" s="85"/>
      <c r="E199" s="85"/>
      <c r="F199" s="85"/>
      <c r="G199" s="85"/>
      <c r="H199" s="85"/>
      <c r="I199" s="85"/>
      <c r="J199" s="85"/>
      <c r="K199" s="85"/>
    </row>
    <row r="200" spans="3:12" ht="15.75" x14ac:dyDescent="0.25">
      <c r="C200" s="136" t="s">
        <v>264</v>
      </c>
      <c r="D200" s="139" t="s">
        <v>263</v>
      </c>
      <c r="E200" s="138" t="s">
        <v>262</v>
      </c>
      <c r="F200" s="137" t="s">
        <v>261</v>
      </c>
    </row>
    <row r="201" spans="3:12" ht="16.5" thickBot="1" x14ac:dyDescent="0.3">
      <c r="C201" s="136"/>
      <c r="D201" s="135"/>
      <c r="E201" s="135"/>
      <c r="F201" s="135"/>
    </row>
    <row r="202" spans="3:12" ht="15.75" x14ac:dyDescent="0.25">
      <c r="C202" s="134"/>
      <c r="D202" s="133"/>
      <c r="E202" s="133"/>
      <c r="F202" s="133"/>
      <c r="G202" s="132"/>
      <c r="H202" s="132"/>
      <c r="I202" s="132"/>
      <c r="J202" s="132"/>
      <c r="K202" s="131"/>
    </row>
    <row r="203" spans="3:12" ht="22.5" customHeight="1" x14ac:dyDescent="0.25">
      <c r="C203" s="374" t="s">
        <v>260</v>
      </c>
      <c r="D203" s="421" t="s">
        <v>259</v>
      </c>
      <c r="E203" s="422"/>
      <c r="F203" s="422"/>
      <c r="G203" s="422"/>
      <c r="H203" s="422"/>
      <c r="I203" s="422"/>
      <c r="J203" s="422"/>
      <c r="K203" s="423"/>
      <c r="L203" s="85"/>
    </row>
    <row r="204" spans="3:12" ht="27" customHeight="1" x14ac:dyDescent="0.25">
      <c r="C204" s="374"/>
      <c r="D204" s="424" t="str">
        <f>IF(OR(E150="Hitze",E154="Hitze",E158="Hitze",F150="Hitze",F154="Hitze",G150="Hitze"),"Hitze","keine ausreichende Anfälligkeit")</f>
        <v>keine ausreichende Anfälligkeit</v>
      </c>
      <c r="E204" s="425"/>
      <c r="F204" s="381" t="str">
        <f>IF(OR(E151="Dürre",E155="Dürre",E159="Dürre",F151="Dürre",F155="Dürre",G151="Dürre"),"Dürre","keine ausreichende Anfälligkeit")</f>
        <v>keine ausreichende Anfälligkeit</v>
      </c>
      <c r="G204" s="382"/>
      <c r="H204" s="381" t="str">
        <f>IF(OR(E152="Überschwemmung und Starkregen",E156="Überschwemmung und Starkregen",E160="Überschwemmung und Starkregen",F152="Überschwemmung und Starkregen",F156="Überschwemmung und Starkregen",G152="Überschwemmung und Starkregen"),"Überschwemmung und Starkregen","keine ausreichende Anfälligkeit")</f>
        <v>keine ausreichende Anfälligkeit</v>
      </c>
      <c r="I204" s="382"/>
      <c r="J204" s="381" t="str">
        <f>IF(OR(E153="Sturm",E157="Sturm",E161="Sturm",F153="Sturm",F157="Sturm",G153="Sturm"),"Sturm","keine ausreichende Anfälligkeit")</f>
        <v>keine ausreichende Anfälligkeit</v>
      </c>
      <c r="K204" s="383"/>
      <c r="L204" s="85"/>
    </row>
    <row r="205" spans="3:12" ht="24.75" customHeight="1" x14ac:dyDescent="0.25">
      <c r="C205" s="375"/>
      <c r="D205" s="129" t="s">
        <v>258</v>
      </c>
      <c r="E205" s="130" t="s">
        <v>257</v>
      </c>
      <c r="F205" s="129" t="s">
        <v>258</v>
      </c>
      <c r="G205" s="130" t="s">
        <v>257</v>
      </c>
      <c r="H205" s="129" t="s">
        <v>258</v>
      </c>
      <c r="I205" s="130" t="s">
        <v>257</v>
      </c>
      <c r="J205" s="129" t="s">
        <v>258</v>
      </c>
      <c r="K205" s="128" t="s">
        <v>257</v>
      </c>
      <c r="L205" s="85"/>
    </row>
    <row r="206" spans="3:12" ht="15.75" x14ac:dyDescent="0.25">
      <c r="C206" s="127" t="s">
        <v>256</v>
      </c>
      <c r="D206" s="125"/>
      <c r="E206" s="126"/>
      <c r="F206" s="125"/>
      <c r="G206" s="126"/>
      <c r="H206" s="125"/>
      <c r="I206" s="126"/>
      <c r="J206" s="125"/>
      <c r="K206" s="124"/>
    </row>
    <row r="207" spans="3:12" ht="31.5" x14ac:dyDescent="0.25">
      <c r="C207" s="123" t="s">
        <v>255</v>
      </c>
      <c r="D207" s="121"/>
      <c r="E207" s="122"/>
      <c r="F207" s="121"/>
      <c r="G207" s="122"/>
      <c r="H207" s="121"/>
      <c r="I207" s="122"/>
      <c r="J207" s="121"/>
      <c r="K207" s="120"/>
    </row>
    <row r="208" spans="3:12" ht="15.75" x14ac:dyDescent="0.25">
      <c r="C208" s="123" t="s">
        <v>254</v>
      </c>
      <c r="D208" s="121"/>
      <c r="E208" s="122"/>
      <c r="F208" s="121"/>
      <c r="G208" s="122"/>
      <c r="H208" s="121"/>
      <c r="I208" s="122"/>
      <c r="J208" s="121"/>
      <c r="K208" s="120"/>
    </row>
    <row r="209" spans="2:11" ht="47.25" x14ac:dyDescent="0.25">
      <c r="C209" s="119" t="s">
        <v>253</v>
      </c>
      <c r="D209" s="117"/>
      <c r="E209" s="118"/>
      <c r="F209" s="117"/>
      <c r="G209" s="118"/>
      <c r="H209" s="117"/>
      <c r="I209" s="118"/>
      <c r="J209" s="117"/>
      <c r="K209" s="116"/>
    </row>
    <row r="210" spans="2:11" ht="15.75" x14ac:dyDescent="0.25">
      <c r="C210" s="115" t="s">
        <v>252</v>
      </c>
      <c r="D210" s="114" t="str">
        <f>IF(OR(D206="hoch",D207="hoch",D208="hoch",D209="hoch"),"hoch",IF(OR(D206="mittel",D207="mittel",D208="mittel",D209="mittel"),"mittel",IF(OR(D206="gering",D207="gering",D208="gering",D209="gering"),"gering"," ")))</f>
        <v xml:space="preserve"> </v>
      </c>
      <c r="E210" s="85"/>
      <c r="F210" s="113" t="str">
        <f>IF(OR(F206="hoch",F207="hoch",F208="hoch",F209="hoch"),"hoch",IF(OR(F206="mittel",F207="mittel",F208="mittel",F209="mittel"),"mittel",IF(OR(F206="gering",F207="gering",F208="gering",F209="gering"),"gering"," ")))</f>
        <v xml:space="preserve"> </v>
      </c>
      <c r="G210" s="85"/>
      <c r="H210" s="113" t="str">
        <f>IF(OR(H206="hoch",H207="hoch",H208="hoch",H209="hoch"),"hoch",IF(OR(H206="mittel",H207="mittel",H208="mittel",H209="mittel"),"mittel",IF(OR(H206="gering",H207="gering",H208="gering",H209="gering"),"gering"," ")))</f>
        <v xml:space="preserve"> </v>
      </c>
      <c r="I210" s="85"/>
      <c r="J210" s="113" t="str">
        <f>IF(OR(J206="hoch",J207="hoch",J208="hoch",J209="hoch"),"hoch",IF(OR(J206="mittel",J207="mittel",J208="mittel",J209="mittel"),"mittel",IF(OR(J206="gering",J207="gering",J208="gering",J209="gering"),"gering"," ")))</f>
        <v xml:space="preserve"> </v>
      </c>
      <c r="K210" s="112"/>
    </row>
    <row r="211" spans="2:11" ht="16.5" thickBot="1" x14ac:dyDescent="0.3">
      <c r="C211" s="111"/>
      <c r="D211" s="109"/>
      <c r="E211" s="110"/>
      <c r="F211" s="109"/>
      <c r="G211" s="108"/>
      <c r="H211" s="107"/>
      <c r="I211" s="108"/>
      <c r="J211" s="107"/>
      <c r="K211" s="106"/>
    </row>
    <row r="214" spans="2:11" ht="18.75" x14ac:dyDescent="0.3">
      <c r="B214" s="100" t="s">
        <v>251</v>
      </c>
      <c r="C214" s="100"/>
    </row>
    <row r="217" spans="2:11" x14ac:dyDescent="0.25">
      <c r="C217" s="103" t="s">
        <v>250</v>
      </c>
    </row>
    <row r="218" spans="2:11" x14ac:dyDescent="0.25">
      <c r="C218" s="103" t="s">
        <v>249</v>
      </c>
    </row>
    <row r="219" spans="2:11" x14ac:dyDescent="0.25">
      <c r="C219" s="103" t="s">
        <v>248</v>
      </c>
    </row>
    <row r="221" spans="2:11" x14ac:dyDescent="0.25">
      <c r="C221" s="103" t="s">
        <v>247</v>
      </c>
    </row>
    <row r="222" spans="2:11" x14ac:dyDescent="0.25">
      <c r="C222" s="103" t="s">
        <v>246</v>
      </c>
    </row>
    <row r="223" spans="2:11" x14ac:dyDescent="0.25">
      <c r="C223" s="103" t="s">
        <v>245</v>
      </c>
    </row>
    <row r="224" spans="2:11" x14ac:dyDescent="0.25">
      <c r="C224" s="103" t="s">
        <v>244</v>
      </c>
    </row>
    <row r="225" spans="3:4" x14ac:dyDescent="0.25">
      <c r="C225" s="103" t="s">
        <v>243</v>
      </c>
    </row>
    <row r="226" spans="3:4" x14ac:dyDescent="0.25">
      <c r="C226" s="103" t="s">
        <v>242</v>
      </c>
    </row>
    <row r="227" spans="3:4" x14ac:dyDescent="0.25">
      <c r="C227" s="103" t="s">
        <v>241</v>
      </c>
    </row>
    <row r="228" spans="3:4" x14ac:dyDescent="0.25">
      <c r="C228" s="103" t="s">
        <v>240</v>
      </c>
    </row>
    <row r="229" spans="3:4" x14ac:dyDescent="0.25">
      <c r="C229" s="103" t="s">
        <v>239</v>
      </c>
    </row>
    <row r="230" spans="3:4" x14ac:dyDescent="0.25">
      <c r="C230" s="103" t="s">
        <v>238</v>
      </c>
    </row>
    <row r="231" spans="3:4" x14ac:dyDescent="0.25">
      <c r="C231" s="103" t="s">
        <v>237</v>
      </c>
    </row>
    <row r="232" spans="3:4" x14ac:dyDescent="0.25">
      <c r="C232" s="103" t="s">
        <v>236</v>
      </c>
    </row>
    <row r="233" spans="3:4" x14ac:dyDescent="0.25">
      <c r="C233" s="103" t="s">
        <v>235</v>
      </c>
    </row>
    <row r="235" spans="3:4" x14ac:dyDescent="0.25">
      <c r="C235" s="103" t="s">
        <v>234</v>
      </c>
    </row>
    <row r="236" spans="3:4" x14ac:dyDescent="0.25">
      <c r="D236" s="81" t="s">
        <v>199</v>
      </c>
    </row>
    <row r="237" spans="3:4" x14ac:dyDescent="0.25">
      <c r="D237" s="81" t="s">
        <v>233</v>
      </c>
    </row>
    <row r="238" spans="3:4" x14ac:dyDescent="0.25">
      <c r="D238" s="81" t="s">
        <v>232</v>
      </c>
    </row>
    <row r="239" spans="3:4" x14ac:dyDescent="0.25">
      <c r="D239" s="81" t="s">
        <v>231</v>
      </c>
    </row>
    <row r="240" spans="3:4" x14ac:dyDescent="0.25">
      <c r="D240" s="81" t="s">
        <v>230</v>
      </c>
    </row>
    <row r="241" spans="3:6" x14ac:dyDescent="0.25">
      <c r="D241" s="81" t="s">
        <v>229</v>
      </c>
    </row>
    <row r="243" spans="3:6" x14ac:dyDescent="0.25">
      <c r="C243" s="3" t="s">
        <v>228</v>
      </c>
    </row>
    <row r="245" spans="3:6" x14ac:dyDescent="0.25">
      <c r="C245" s="105" t="s">
        <v>227</v>
      </c>
    </row>
    <row r="246" spans="3:6" x14ac:dyDescent="0.25">
      <c r="C246" s="103" t="s">
        <v>226</v>
      </c>
    </row>
    <row r="247" spans="3:6" x14ac:dyDescent="0.25">
      <c r="C247" s="103" t="s">
        <v>225</v>
      </c>
    </row>
    <row r="248" spans="3:6" x14ac:dyDescent="0.25">
      <c r="C248" s="103" t="s">
        <v>224</v>
      </c>
    </row>
    <row r="249" spans="3:6" x14ac:dyDescent="0.25">
      <c r="C249" s="103" t="s">
        <v>223</v>
      </c>
    </row>
    <row r="250" spans="3:6" x14ac:dyDescent="0.25">
      <c r="C250" s="103" t="s">
        <v>222</v>
      </c>
    </row>
    <row r="251" spans="3:6" x14ac:dyDescent="0.25">
      <c r="C251" s="103" t="s">
        <v>216</v>
      </c>
      <c r="F251" s="104"/>
    </row>
    <row r="252" spans="3:6" x14ac:dyDescent="0.25">
      <c r="C252" s="103" t="s">
        <v>221</v>
      </c>
      <c r="F252" s="98"/>
    </row>
    <row r="253" spans="3:6" x14ac:dyDescent="0.25">
      <c r="C253" s="103" t="s">
        <v>220</v>
      </c>
      <c r="F253" s="98"/>
    </row>
    <row r="254" spans="3:6" x14ac:dyDescent="0.25">
      <c r="C254" s="103" t="s">
        <v>209</v>
      </c>
      <c r="F254" s="98"/>
    </row>
    <row r="256" spans="3:6" x14ac:dyDescent="0.25">
      <c r="C256" s="105" t="s">
        <v>219</v>
      </c>
    </row>
    <row r="257" spans="3:14" x14ac:dyDescent="0.25">
      <c r="C257" s="103" t="s">
        <v>218</v>
      </c>
      <c r="F257" s="98"/>
    </row>
    <row r="258" spans="3:14" x14ac:dyDescent="0.25">
      <c r="C258" s="103" t="s">
        <v>217</v>
      </c>
      <c r="N258" s="104"/>
    </row>
    <row r="259" spans="3:14" x14ac:dyDescent="0.25">
      <c r="C259" s="103" t="s">
        <v>216</v>
      </c>
      <c r="N259" s="104"/>
    </row>
    <row r="260" spans="3:14" x14ac:dyDescent="0.25">
      <c r="C260" s="103" t="s">
        <v>215</v>
      </c>
      <c r="N260" s="97"/>
    </row>
    <row r="261" spans="3:14" x14ac:dyDescent="0.25">
      <c r="N261" s="96"/>
    </row>
    <row r="262" spans="3:14" x14ac:dyDescent="0.25">
      <c r="C262" s="105" t="s">
        <v>214</v>
      </c>
      <c r="N262" s="96"/>
    </row>
    <row r="263" spans="3:14" x14ac:dyDescent="0.25">
      <c r="C263" s="103" t="s">
        <v>213</v>
      </c>
      <c r="N263" s="96"/>
    </row>
    <row r="264" spans="3:14" x14ac:dyDescent="0.25">
      <c r="C264" s="103" t="s">
        <v>212</v>
      </c>
      <c r="N264" s="96"/>
    </row>
    <row r="265" spans="3:14" x14ac:dyDescent="0.25">
      <c r="C265" s="103" t="s">
        <v>211</v>
      </c>
      <c r="N265" s="96"/>
    </row>
    <row r="266" spans="3:14" x14ac:dyDescent="0.25">
      <c r="C266" s="103" t="s">
        <v>210</v>
      </c>
      <c r="N266" s="96"/>
    </row>
    <row r="267" spans="3:14" x14ac:dyDescent="0.25">
      <c r="C267" s="103" t="s">
        <v>209</v>
      </c>
      <c r="N267" s="96"/>
    </row>
    <row r="268" spans="3:14" x14ac:dyDescent="0.25">
      <c r="N268" s="96"/>
    </row>
    <row r="269" spans="3:14" x14ac:dyDescent="0.25">
      <c r="C269" s="105" t="s">
        <v>208</v>
      </c>
      <c r="N269" s="96"/>
    </row>
    <row r="270" spans="3:14" x14ac:dyDescent="0.25">
      <c r="C270" s="103" t="s">
        <v>207</v>
      </c>
      <c r="N270" s="104"/>
    </row>
    <row r="271" spans="3:14" x14ac:dyDescent="0.25">
      <c r="C271" s="103" t="s">
        <v>206</v>
      </c>
      <c r="N271" s="97"/>
    </row>
    <row r="272" spans="3:14" x14ac:dyDescent="0.25">
      <c r="N272" s="96"/>
    </row>
    <row r="273" spans="3:14" x14ac:dyDescent="0.25">
      <c r="C273" t="s">
        <v>205</v>
      </c>
      <c r="N273" s="96"/>
    </row>
    <row r="274" spans="3:14" x14ac:dyDescent="0.25">
      <c r="N274" s="96"/>
    </row>
    <row r="275" spans="3:14" x14ac:dyDescent="0.25">
      <c r="C275" s="101" t="s">
        <v>197</v>
      </c>
      <c r="D275" t="s">
        <v>204</v>
      </c>
      <c r="J275" s="81" t="s">
        <v>203</v>
      </c>
      <c r="N275" s="96"/>
    </row>
    <row r="276" spans="3:14" x14ac:dyDescent="0.25">
      <c r="J276" s="81"/>
      <c r="N276" s="96"/>
    </row>
    <row r="277" spans="3:14" x14ac:dyDescent="0.25">
      <c r="C277" s="101" t="s">
        <v>197</v>
      </c>
      <c r="D277" s="102" t="s">
        <v>202</v>
      </c>
      <c r="J277" s="81" t="s">
        <v>201</v>
      </c>
      <c r="N277" s="96"/>
    </row>
    <row r="278" spans="3:14" x14ac:dyDescent="0.25">
      <c r="D278" s="102"/>
      <c r="J278" s="81"/>
      <c r="N278" s="96"/>
    </row>
    <row r="279" spans="3:14" x14ac:dyDescent="0.25">
      <c r="C279" s="101" t="s">
        <v>197</v>
      </c>
      <c r="D279" s="102" t="s">
        <v>200</v>
      </c>
      <c r="J279" s="81" t="s">
        <v>199</v>
      </c>
      <c r="N279" s="96"/>
    </row>
    <row r="280" spans="3:14" x14ac:dyDescent="0.25">
      <c r="D280" t="s">
        <v>198</v>
      </c>
      <c r="N280" s="96"/>
    </row>
    <row r="281" spans="3:14" x14ac:dyDescent="0.25">
      <c r="N281" s="96"/>
    </row>
    <row r="282" spans="3:14" x14ac:dyDescent="0.25">
      <c r="C282" s="101" t="s">
        <v>197</v>
      </c>
      <c r="D282" t="s">
        <v>196</v>
      </c>
      <c r="J282" s="81" t="s">
        <v>195</v>
      </c>
      <c r="N282" s="96"/>
    </row>
    <row r="283" spans="3:14" x14ac:dyDescent="0.25">
      <c r="C283" s="101"/>
      <c r="D283" t="s">
        <v>194</v>
      </c>
      <c r="N283" s="96"/>
    </row>
    <row r="284" spans="3:14" x14ac:dyDescent="0.25">
      <c r="C284" s="101"/>
      <c r="N284" s="96"/>
    </row>
    <row r="285" spans="3:14" x14ac:dyDescent="0.25">
      <c r="C285" s="99"/>
      <c r="D285" s="99"/>
      <c r="E285" s="99"/>
      <c r="F285" s="99"/>
      <c r="G285" s="99"/>
      <c r="H285" s="99"/>
      <c r="I285" s="99"/>
      <c r="J285" s="99"/>
      <c r="N285" s="96"/>
    </row>
    <row r="286" spans="3:14" ht="18.75" x14ac:dyDescent="0.3">
      <c r="C286" s="100" t="s">
        <v>193</v>
      </c>
      <c r="D286" s="100"/>
      <c r="E286" s="100"/>
      <c r="F286" s="100"/>
      <c r="G286" s="100"/>
      <c r="H286" s="100"/>
      <c r="I286" s="100"/>
      <c r="J286" s="99"/>
      <c r="N286" s="96"/>
    </row>
    <row r="287" spans="3:14" ht="18.75" x14ac:dyDescent="0.3">
      <c r="C287" s="100" t="s">
        <v>192</v>
      </c>
      <c r="D287" s="100"/>
      <c r="E287" s="100"/>
      <c r="F287" s="100"/>
      <c r="G287" s="100"/>
      <c r="H287" s="100"/>
      <c r="I287" s="100"/>
      <c r="J287" s="99"/>
      <c r="N287" s="96"/>
    </row>
    <row r="288" spans="3:14" ht="18.75" x14ac:dyDescent="0.3">
      <c r="C288" s="100" t="s">
        <v>191</v>
      </c>
      <c r="D288" s="100"/>
      <c r="E288" s="100"/>
      <c r="F288" s="100"/>
      <c r="G288" s="100"/>
      <c r="H288" s="100"/>
      <c r="I288" s="100"/>
      <c r="J288" s="99"/>
      <c r="N288" s="96"/>
    </row>
    <row r="289" spans="3:14" ht="18.75" x14ac:dyDescent="0.3">
      <c r="C289" s="100" t="s">
        <v>190</v>
      </c>
      <c r="D289" s="100"/>
      <c r="E289" s="100"/>
      <c r="F289" s="100"/>
      <c r="G289" s="100"/>
      <c r="H289" s="100"/>
      <c r="I289" s="100"/>
      <c r="J289" s="99"/>
      <c r="N289" s="98"/>
    </row>
    <row r="290" spans="3:14" ht="18.75" x14ac:dyDescent="0.3">
      <c r="C290" s="100"/>
      <c r="D290" s="100"/>
      <c r="E290" s="100"/>
      <c r="F290" s="100"/>
      <c r="G290" s="100"/>
      <c r="H290" s="100"/>
      <c r="I290" s="100"/>
      <c r="J290" s="99"/>
      <c r="N290" s="98"/>
    </row>
    <row r="291" spans="3:14" x14ac:dyDescent="0.25">
      <c r="N291" s="97"/>
    </row>
    <row r="292" spans="3:14" x14ac:dyDescent="0.25">
      <c r="N292" s="96"/>
    </row>
    <row r="293" spans="3:14" x14ac:dyDescent="0.25">
      <c r="N293" s="96"/>
    </row>
    <row r="294" spans="3:14" x14ac:dyDescent="0.25">
      <c r="N294" s="96"/>
    </row>
    <row r="295" spans="3:14" x14ac:dyDescent="0.25">
      <c r="N295" s="96"/>
    </row>
    <row r="296" spans="3:14" x14ac:dyDescent="0.25">
      <c r="N296" s="96"/>
    </row>
    <row r="297" spans="3:14" x14ac:dyDescent="0.25">
      <c r="N297" s="98"/>
    </row>
    <row r="298" spans="3:14" x14ac:dyDescent="0.25">
      <c r="N298" s="97"/>
    </row>
    <row r="299" spans="3:14" x14ac:dyDescent="0.25">
      <c r="N299" s="96"/>
    </row>
    <row r="300" spans="3:14" x14ac:dyDescent="0.25">
      <c r="N300" s="96"/>
    </row>
  </sheetData>
  <sheetProtection selectLockedCells="1"/>
  <dataConsolidate/>
  <mergeCells count="46">
    <mergeCell ref="C36:C37"/>
    <mergeCell ref="C43:C44"/>
    <mergeCell ref="C90:C92"/>
    <mergeCell ref="C103:C105"/>
    <mergeCell ref="D103:K103"/>
    <mergeCell ref="D104:E104"/>
    <mergeCell ref="F104:G104"/>
    <mergeCell ref="D36:G36"/>
    <mergeCell ref="D43:G43"/>
    <mergeCell ref="D91:E91"/>
    <mergeCell ref="F91:G91"/>
    <mergeCell ref="J91:K91"/>
    <mergeCell ref="H91:I91"/>
    <mergeCell ref="D90:K90"/>
    <mergeCell ref="C75:C76"/>
    <mergeCell ref="D75:G75"/>
    <mergeCell ref="C128:D130"/>
    <mergeCell ref="E129:G129"/>
    <mergeCell ref="C131:C142"/>
    <mergeCell ref="H104:I104"/>
    <mergeCell ref="J104:K104"/>
    <mergeCell ref="D131:D134"/>
    <mergeCell ref="D135:D138"/>
    <mergeCell ref="D139:D142"/>
    <mergeCell ref="C77:C80"/>
    <mergeCell ref="G77:G80"/>
    <mergeCell ref="C81:C82"/>
    <mergeCell ref="C190:C192"/>
    <mergeCell ref="D190:K190"/>
    <mergeCell ref="D191:E191"/>
    <mergeCell ref="F191:G191"/>
    <mergeCell ref="H191:I191"/>
    <mergeCell ref="J191:K191"/>
    <mergeCell ref="C176:G176"/>
    <mergeCell ref="E148:G148"/>
    <mergeCell ref="C150:C161"/>
    <mergeCell ref="D150:D153"/>
    <mergeCell ref="D154:D157"/>
    <mergeCell ref="D158:D161"/>
    <mergeCell ref="C147:D149"/>
    <mergeCell ref="C203:C205"/>
    <mergeCell ref="D203:K203"/>
    <mergeCell ref="D204:E204"/>
    <mergeCell ref="F204:G204"/>
    <mergeCell ref="H204:I204"/>
    <mergeCell ref="J204:K204"/>
  </mergeCells>
  <conditionalFormatting sqref="D38:G40">
    <cfRule type="containsText" dxfId="8" priority="7" operator="containsText" text="HOCH">
      <formula>NOT(ISERROR(SEARCH("HOCH",D38)))</formula>
    </cfRule>
    <cfRule type="containsText" dxfId="7" priority="8" operator="containsText" text="MITTEL">
      <formula>NOT(ISERROR(SEARCH("MITTEL",D38)))</formula>
    </cfRule>
    <cfRule type="containsText" dxfId="6" priority="9" operator="containsText" text="GERING">
      <formula>NOT(ISERROR(SEARCH("GERING",D38)))</formula>
    </cfRule>
  </conditionalFormatting>
  <conditionalFormatting sqref="D45:G48">
    <cfRule type="containsText" dxfId="5" priority="4" operator="containsText" text="HOCH">
      <formula>NOT(ISERROR(SEARCH("HOCH",D45)))</formula>
    </cfRule>
    <cfRule type="containsText" dxfId="4" priority="5" operator="containsText" text="MITTEL">
      <formula>NOT(ISERROR(SEARCH("MITTEL",D45)))</formula>
    </cfRule>
    <cfRule type="containsText" dxfId="3" priority="6" operator="containsText" text="GERING">
      <formula>NOT(ISERROR(SEARCH("GERING",D45)))</formula>
    </cfRule>
  </conditionalFormatting>
  <conditionalFormatting sqref="D93:D97 F93:F97 H93:H97 J93:J97 D106:D110 F106:F110 H106:H110 J106:J110 D193:D197 F193:F197 H193:H197 J193:J197 D206:D210 F206:F210 H206:H210 J206:J210">
    <cfRule type="containsText" dxfId="2" priority="1" operator="containsText" text="hoch">
      <formula>NOT(ISERROR(SEARCH("hoch",D93)))</formula>
    </cfRule>
    <cfRule type="containsText" dxfId="1" priority="2" operator="containsText" text="mittel">
      <formula>NOT(ISERROR(SEARCH("mittel",D93)))</formula>
    </cfRule>
    <cfRule type="containsText" dxfId="0" priority="3" operator="containsText" text="gering">
      <formula>NOT(ISERROR(SEARCH("gering",D93)))</formula>
    </cfRule>
  </conditionalFormatting>
  <dataValidations count="3">
    <dataValidation type="list" allowBlank="1" showInputMessage="1" showErrorMessage="1" errorTitle="Fehler" error="Ihre Eingabe entspricht keiner passenden Kategorie." promptTitle="Bewertung" prompt="Wählen Sie eine der drei Bewertungskategorien." sqref="J106:J109">
      <formula1>$D$100:$F$100</formula1>
    </dataValidation>
    <dataValidation type="list" allowBlank="1" showInputMessage="1" showErrorMessage="1" errorTitle="Fehler" error="Ihre Eingabe entspricht keiner passenden Kategorie." promptTitle="Bewertung" prompt="Wählen Sie eine der drei Bewertungskategrien." sqref="D193:D196 F193:F196 J193:J196 H193:H196 D206:D209 F206:F209 J206:J209 H206:H209">
      <formula1>$D$200:$F$200</formula1>
    </dataValidation>
    <dataValidation type="list" allowBlank="1" showInputMessage="1" showErrorMessage="1" errorTitle="Fehler" error="Ihre Eingabe entspricht keiner passenden Kategorie." promptTitle="Bewertung" prompt="Wählen Sie eine der drei Bewertungskategorien." sqref="D106 D93:D96 F93:F96 H93:H96 J93:J96 D107:D109 F106:F109 H106:H109">
      <formula1>$D$100:$F$100</formula1>
    </dataValidation>
  </dataValidations>
  <hyperlinks>
    <hyperlink ref="J275" r:id="rId1" display="https://geoportal.bremen.de/klimainfosystem/"/>
    <hyperlink ref="J277" r:id="rId2" location="/starkregenvorsorge"/>
    <hyperlink ref="J279" r:id="rId3" display="https://www.klimaanpassung.bremen.de/"/>
    <hyperlink ref="J282" r:id="rId4" display="https://umwelt.bremen.de/umwelt/wasserwirtschaft-hochwasser-und-kuestenschutz/hochwasserrisikomanagement-23599"/>
    <hyperlink ref="D236" r:id="rId5" display="https://www.klimaanpassung.bremen.de/startseite-1459"/>
    <hyperlink ref="D237" r:id="rId6" display="https://www.klimaanpassung.bremen.de/projekte/multiklima-20408"/>
    <hyperlink ref="D238" r:id="rId7" display="https://www.umweltbundesamt.de/themen/klima-energie/klimafolgen-anpassung/kompetenzzentrum-kompass-0"/>
    <hyperlink ref="D239" r:id="rId8" display="https://climate-adapt.eea.europa.eu/"/>
    <hyperlink ref="D240" r:id="rId9" location="Einf%C3%BChrung" display="https://www.umweltbundesamt.de/themen/klima-energie/klimafolgen-anpassung/werkzeuge-der-anpassung/klimalotse - Einf%C3%BChrung"/>
    <hyperlink ref="D241" r:id="rId10" display="https://www.klivoportal.de/DE/Home/home_node.html"/>
    <hyperlink ref="C18" location="'4 Klimaresilienz'!A26" display="'4 Klimaresilienz'!A26"/>
    <hyperlink ref="C19" location="'4 Klimaresilienz'!A50" display="'4 Klimaresilienz'!A50"/>
    <hyperlink ref="C20" location="'4 Klimaresilienz'!A115" display="'4 Klimaresilienz'!A115"/>
    <hyperlink ref="C21" location="'4 Klimaresilienz'!A165" display="'4 Klimaresilienz'!A165"/>
    <hyperlink ref="C22" location="'4 Klimaresilienz'!A214" display="'4 Klimaresilienz'!A214"/>
  </hyperlinks>
  <pageMargins left="0.7" right="0.7" top="0.78740157499999996" bottom="0.78740157499999996" header="0.3" footer="0.3"/>
  <pageSetup paperSize="9" orientation="portrait" r:id="rId11"/>
  <drawing r:id="rId12"/>
  <legacyDrawing r:id="rId1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3</vt:i4>
      </vt:variant>
    </vt:vector>
  </HeadingPairs>
  <TitlesOfParts>
    <vt:vector size="10" baseType="lpstr">
      <vt:lpstr>1 Technische Hinweise</vt:lpstr>
      <vt:lpstr>2 Infrastrukturinvestitionen</vt:lpstr>
      <vt:lpstr>3 Eindämmung des Klimawandels</vt:lpstr>
      <vt:lpstr>FAQ-Eindämmung des Klimawandels</vt:lpstr>
      <vt:lpstr>4.1 Klimaresilienz HB</vt:lpstr>
      <vt:lpstr>4.2 Klimaresilienz BHV</vt:lpstr>
      <vt:lpstr>4 Klimaresilienz - gesamt</vt:lpstr>
      <vt:lpstr>'1 Technische Hinweise'!Druckbereich</vt:lpstr>
      <vt:lpstr>'2 Infrastrukturinvestitionen'!Druckbereich</vt:lpstr>
      <vt:lpstr>'3 Eindämmung des Klimawandels'!Druckbereich</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Paltinat, Tim (Wirtschaft, Arbeit und Europa)</dc:creator>
  <cp:lastModifiedBy>Paltinat, Tim (Wirtschaft, Arbeit und Europa)</cp:lastModifiedBy>
  <dcterms:created xsi:type="dcterms:W3CDTF">2024-03-08T12:42:53Z</dcterms:created>
  <dcterms:modified xsi:type="dcterms:W3CDTF">2024-05-27T06:24:07Z</dcterms:modified>
</cp:coreProperties>
</file>